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9915" windowHeight="5115" tabRatio="827" activeTab="0"/>
  </bookViews>
  <sheets>
    <sheet name="Statewide" sheetId="1" r:id="rId1"/>
    <sheet name="1st District" sheetId="2" r:id="rId2"/>
    <sheet name="2nd District" sheetId="3" r:id="rId3"/>
    <sheet name="3rd District" sheetId="4" r:id="rId4"/>
    <sheet name="4th District" sheetId="5" r:id="rId5"/>
    <sheet name="5th District" sheetId="6" r:id="rId6"/>
    <sheet name="6th District" sheetId="7" r:id="rId7"/>
    <sheet name="7th District" sheetId="8" r:id="rId8"/>
    <sheet name="8th District" sheetId="9" r:id="rId9"/>
  </sheets>
  <definedNames/>
  <calcPr fullCalcOnLoad="1"/>
</workbook>
</file>

<file path=xl/sharedStrings.xml><?xml version="1.0" encoding="utf-8"?>
<sst xmlns="http://schemas.openxmlformats.org/spreadsheetml/2006/main" count="875" uniqueCount="139">
  <si>
    <t>Case Filing Count</t>
  </si>
  <si>
    <t>Case Disposition Count</t>
  </si>
  <si>
    <t>Felony</t>
  </si>
  <si>
    <t>Infraction</t>
  </si>
  <si>
    <t>Misdemeanor</t>
  </si>
  <si>
    <t>Misdemeanor DUI</t>
  </si>
  <si>
    <t>Criminal Totals</t>
  </si>
  <si>
    <t>Cohabitant Abuse</t>
  </si>
  <si>
    <t>Common Law Marriage</t>
  </si>
  <si>
    <t>Custody and Support</t>
  </si>
  <si>
    <t>Divorce Annulment</t>
  </si>
  <si>
    <t>Grandparent Visitation</t>
  </si>
  <si>
    <t>Paternity</t>
  </si>
  <si>
    <t>Separate Maintenance</t>
  </si>
  <si>
    <t>UCCJA Child Cust Jur</t>
  </si>
  <si>
    <t>UIFSA Action</t>
  </si>
  <si>
    <t>Domestic Totals</t>
  </si>
  <si>
    <t>Administrative Agency</t>
  </si>
  <si>
    <t>Attorney Discipline</t>
  </si>
  <si>
    <t>Civil Rights</t>
  </si>
  <si>
    <t>Contract</t>
  </si>
  <si>
    <t>Debt Collection</t>
  </si>
  <si>
    <t>Forfeiture of Property</t>
  </si>
  <si>
    <t>Interpleader</t>
  </si>
  <si>
    <t>Miscellaneous</t>
  </si>
  <si>
    <t>Other Civil</t>
  </si>
  <si>
    <t>Post Conv Rel</t>
  </si>
  <si>
    <t>Post Conv Relief Cap</t>
  </si>
  <si>
    <t>SC Trial de Novo</t>
  </si>
  <si>
    <t>Sexual Harassment</t>
  </si>
  <si>
    <t>Tax Court</t>
  </si>
  <si>
    <t>Tax Protest</t>
  </si>
  <si>
    <t>Writs</t>
  </si>
  <si>
    <t>Wrongful Termination</t>
  </si>
  <si>
    <t>General Civil Totals</t>
  </si>
  <si>
    <t>Parking Contested</t>
  </si>
  <si>
    <t>Parking Non contested</t>
  </si>
  <si>
    <t>Parking Totals</t>
  </si>
  <si>
    <t>Adoption</t>
  </si>
  <si>
    <t>Conservatorship</t>
  </si>
  <si>
    <t>Estate Frml Pers Rep</t>
  </si>
  <si>
    <t>Estate Infrml Pers R</t>
  </si>
  <si>
    <t>Guardianship</t>
  </si>
  <si>
    <t>Involuntary Commitment</t>
  </si>
  <si>
    <t>Minor's Settlement</t>
  </si>
  <si>
    <t>Name Change</t>
  </si>
  <si>
    <t>Other Probate</t>
  </si>
  <si>
    <t>Supervised Administr</t>
  </si>
  <si>
    <t>Trust</t>
  </si>
  <si>
    <t>Probate Totals</t>
  </si>
  <si>
    <t>Condemnation</t>
  </si>
  <si>
    <t>Eviction</t>
  </si>
  <si>
    <t>Lien Mortgage Foreclosure</t>
  </si>
  <si>
    <t>Property Quiet Title</t>
  </si>
  <si>
    <t>Water Rights</t>
  </si>
  <si>
    <t>Property Rights Totals</t>
  </si>
  <si>
    <t>Traffic Contested</t>
  </si>
  <si>
    <t>Traffic Non-contested</t>
  </si>
  <si>
    <t>Traffic Totals</t>
  </si>
  <si>
    <t>Small Claims</t>
  </si>
  <si>
    <t>Small Claims Totals</t>
  </si>
  <si>
    <t>Type NA</t>
  </si>
  <si>
    <t>Other Total</t>
  </si>
  <si>
    <t>Malpractice</t>
  </si>
  <si>
    <t>Personal Injury</t>
  </si>
  <si>
    <t>Property Damage</t>
  </si>
  <si>
    <t>Wrongful Death</t>
  </si>
  <si>
    <t>Torts Totals</t>
  </si>
  <si>
    <t xml:space="preserve"> </t>
  </si>
  <si>
    <t>Civil Stalking</t>
  </si>
  <si>
    <t>1760+11</t>
  </si>
  <si>
    <t>Total Cases</t>
  </si>
  <si>
    <t>Abstract of Judgment</t>
  </si>
  <si>
    <t>NA</t>
  </si>
  <si>
    <t>Child Support Lien</t>
  </si>
  <si>
    <t>Foreign Domestic Decree</t>
  </si>
  <si>
    <t>Foreign Judgment</t>
  </si>
  <si>
    <t>Judgment by Confession</t>
  </si>
  <si>
    <t>Tax Lien</t>
  </si>
  <si>
    <t>Workforce Services Lien</t>
  </si>
  <si>
    <t>Total Judgments</t>
  </si>
  <si>
    <t>Total Cases &amp; Judgments</t>
  </si>
  <si>
    <t>Case Type</t>
  </si>
  <si>
    <t>Combined District Court Totals</t>
  </si>
  <si>
    <t>Utah District Courts:  FY2004 Case Filing and Case Dispositions</t>
  </si>
  <si>
    <t>Brigham City District Court</t>
  </si>
  <si>
    <t>Logan District Court</t>
  </si>
  <si>
    <t>Randolph District Court</t>
  </si>
  <si>
    <t>1st District Court Totals</t>
  </si>
  <si>
    <t>Bountiful District Court</t>
  </si>
  <si>
    <t>Farmington District Court</t>
  </si>
  <si>
    <t>Layton District Court</t>
  </si>
  <si>
    <t>Morgan District Court</t>
  </si>
  <si>
    <t>Ogden District Court</t>
  </si>
  <si>
    <t>2nd District Court Totals</t>
  </si>
  <si>
    <t>Silver Summit District Court</t>
  </si>
  <si>
    <t>Tooele District Court</t>
  </si>
  <si>
    <t>3rd District Court Totals</t>
  </si>
  <si>
    <t xml:space="preserve">Salt Lake District Court </t>
  </si>
  <si>
    <t>Fillmore District Court</t>
  </si>
  <si>
    <t>Nephi District Court</t>
  </si>
  <si>
    <t>Orem District Court</t>
  </si>
  <si>
    <t>Provo District Court</t>
  </si>
  <si>
    <t>Spanish Fork District Court</t>
  </si>
  <si>
    <t>4th District Court Totals</t>
  </si>
  <si>
    <t>American Fork District Court</t>
  </si>
  <si>
    <t>5th District Court Totals</t>
  </si>
  <si>
    <t>Beaver District Court</t>
  </si>
  <si>
    <t>Cedar City District Court</t>
  </si>
  <si>
    <t>St. George District Court</t>
  </si>
  <si>
    <t>Loa District Court</t>
  </si>
  <si>
    <t>Manti District Court</t>
  </si>
  <si>
    <t>Panguitch District Court</t>
  </si>
  <si>
    <t>Richfield District Court</t>
  </si>
  <si>
    <t>6th District Court Totals</t>
  </si>
  <si>
    <t>Junction District Court</t>
  </si>
  <si>
    <t>Moab District Court</t>
  </si>
  <si>
    <t>Monticello District Court</t>
  </si>
  <si>
    <t>Price District Court</t>
  </si>
  <si>
    <t>7th District Court Totals</t>
  </si>
  <si>
    <t>Castle Dale District Court</t>
  </si>
  <si>
    <t>Manila District Court</t>
  </si>
  <si>
    <t>Roosevelt District Court</t>
  </si>
  <si>
    <t>Vernal District Court</t>
  </si>
  <si>
    <t>8th District Court Totals</t>
  </si>
  <si>
    <t>Duchesne District Court</t>
  </si>
  <si>
    <t>Sandy District Court</t>
  </si>
  <si>
    <t>West Valley District Court</t>
  </si>
  <si>
    <t>Heber City District Court</t>
  </si>
  <si>
    <t xml:space="preserve">Criminal </t>
  </si>
  <si>
    <t xml:space="preserve">Domestic </t>
  </si>
  <si>
    <t xml:space="preserve">General Civil </t>
  </si>
  <si>
    <t xml:space="preserve">Parking </t>
  </si>
  <si>
    <t xml:space="preserve">Probate </t>
  </si>
  <si>
    <t xml:space="preserve">Property Rights </t>
  </si>
  <si>
    <t xml:space="preserve">Small Claims </t>
  </si>
  <si>
    <t xml:space="preserve">Traffic </t>
  </si>
  <si>
    <t xml:space="preserve">Torts </t>
  </si>
  <si>
    <t>Kanab District Court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</si>
</sst>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#0"/>
    <numFmt numFmtId="166" formatCode="#,##0%;\-#,##0%;\N/\A"/>
    <numFmt numFmtId="167" formatCode="mmm\ d\,\ yyyy"/>
  </numFmts>
  <fonts count="45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sz val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7" fontId="0" fillId="0" borderId="0" xfId="0" applyNumberFormat="1" applyFont="1" applyAlignment="1">
      <alignment horizontal="center" vertical="center"/>
    </xf>
    <xf numFmtId="37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" fontId="0" fillId="0" borderId="10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left" vertical="center"/>
    </xf>
    <xf numFmtId="37" fontId="0" fillId="0" borderId="10" xfId="0" applyNumberFormat="1" applyFont="1" applyBorder="1" applyAlignment="1">
      <alignment horizontal="center" vertical="center"/>
    </xf>
    <xf numFmtId="37" fontId="1" fillId="33" borderId="10" xfId="0" applyNumberFormat="1" applyFont="1" applyFill="1" applyBorder="1" applyAlignment="1">
      <alignment horizontal="center" vertical="center"/>
    </xf>
    <xf numFmtId="3" fontId="43" fillId="0" borderId="10" xfId="55" applyNumberFormat="1" applyFont="1" applyBorder="1" applyAlignment="1">
      <alignment horizontal="left" vertical="center"/>
      <protection/>
    </xf>
    <xf numFmtId="3" fontId="43" fillId="0" borderId="10" xfId="55" applyNumberFormat="1" applyFont="1" applyBorder="1" applyAlignment="1">
      <alignment horizontal="center" vertical="center"/>
      <protection/>
    </xf>
    <xf numFmtId="3" fontId="44" fillId="33" borderId="10" xfId="55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1" fontId="1" fillId="0" borderId="11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1" fillId="0" borderId="12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3" fontId="44" fillId="33" borderId="10" xfId="55" applyNumberFormat="1" applyFont="1" applyFill="1" applyBorder="1" applyAlignment="1">
      <alignment vertical="center"/>
      <protection/>
    </xf>
    <xf numFmtId="0" fontId="6" fillId="0" borderId="0" xfId="0" applyFont="1" applyAlignment="1">
      <alignment/>
    </xf>
    <xf numFmtId="1" fontId="1" fillId="0" borderId="12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 horizontal="right"/>
    </xf>
    <xf numFmtId="3" fontId="44" fillId="33" borderId="10" xfId="55" applyNumberFormat="1" applyFont="1" applyFill="1" applyBorder="1">
      <alignment/>
      <protection/>
    </xf>
    <xf numFmtId="37" fontId="1" fillId="33" borderId="10" xfId="0" applyNumberFormat="1" applyFont="1" applyFill="1" applyBorder="1" applyAlignment="1">
      <alignment horizontal="right"/>
    </xf>
    <xf numFmtId="3" fontId="44" fillId="33" borderId="10" xfId="55" applyNumberFormat="1" applyFont="1" applyFill="1" applyBorder="1" applyAlignment="1">
      <alignment horizontal="right"/>
      <protection/>
    </xf>
    <xf numFmtId="3" fontId="1" fillId="33" borderId="10" xfId="0" applyNumberFormat="1" applyFont="1" applyFill="1" applyBorder="1" applyAlignment="1">
      <alignment/>
    </xf>
    <xf numFmtId="1" fontId="0" fillId="0" borderId="11" xfId="0" applyNumberFormat="1" applyFont="1" applyBorder="1" applyAlignment="1">
      <alignment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43" fillId="0" borderId="10" xfId="58" applyFont="1" applyBorder="1" applyAlignment="1">
      <alignment horizontal="center" vertical="center"/>
      <protection/>
    </xf>
    <xf numFmtId="3" fontId="44" fillId="34" borderId="10" xfId="55" applyNumberFormat="1" applyFont="1" applyFill="1" applyBorder="1" applyAlignment="1">
      <alignment vertical="center"/>
      <protection/>
    </xf>
    <xf numFmtId="37" fontId="1" fillId="34" borderId="10" xfId="0" applyNumberFormat="1" applyFont="1" applyFill="1" applyBorder="1" applyAlignment="1">
      <alignment horizontal="center" vertical="center"/>
    </xf>
    <xf numFmtId="3" fontId="44" fillId="34" borderId="10" xfId="55" applyNumberFormat="1" applyFont="1" applyFill="1" applyBorder="1" applyAlignment="1">
      <alignment horizontal="center" vertical="center"/>
      <protection/>
    </xf>
    <xf numFmtId="0" fontId="44" fillId="34" borderId="10" xfId="58" applyFont="1" applyFill="1" applyBorder="1" applyAlignment="1">
      <alignment horizontal="center" vertical="center"/>
      <protection/>
    </xf>
    <xf numFmtId="3" fontId="1" fillId="34" borderId="10" xfId="0" applyNumberFormat="1" applyFont="1" applyFill="1" applyBorder="1" applyAlignment="1">
      <alignment horizontal="center" vertical="center"/>
    </xf>
    <xf numFmtId="3" fontId="44" fillId="34" borderId="10" xfId="55" applyNumberFormat="1" applyFont="1" applyFill="1" applyBorder="1">
      <alignment/>
      <protection/>
    </xf>
    <xf numFmtId="37" fontId="1" fillId="34" borderId="10" xfId="0" applyNumberFormat="1" applyFont="1" applyFill="1" applyBorder="1" applyAlignment="1">
      <alignment horizontal="right"/>
    </xf>
    <xf numFmtId="1" fontId="1" fillId="34" borderId="10" xfId="0" applyNumberFormat="1" applyFont="1" applyFill="1" applyBorder="1" applyAlignment="1">
      <alignment horizontal="left" vertical="center"/>
    </xf>
    <xf numFmtId="3" fontId="44" fillId="34" borderId="10" xfId="55" applyNumberFormat="1" applyFont="1" applyFill="1" applyBorder="1" applyAlignment="1">
      <alignment horizontal="left" vertical="center"/>
      <protection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1" fontId="1" fillId="34" borderId="16" xfId="0" applyNumberFormat="1" applyFont="1" applyFill="1" applyBorder="1" applyAlignment="1">
      <alignment horizontal="center" vertical="center"/>
    </xf>
    <xf numFmtId="1" fontId="1" fillId="34" borderId="17" xfId="0" applyNumberFormat="1" applyFont="1" applyFill="1" applyBorder="1" applyAlignment="1">
      <alignment horizontal="center" vertical="center"/>
    </xf>
    <xf numFmtId="1" fontId="1" fillId="34" borderId="18" xfId="0" applyNumberFormat="1" applyFont="1" applyFill="1" applyBorder="1" applyAlignment="1">
      <alignment horizontal="center" vertical="center"/>
    </xf>
    <xf numFmtId="1" fontId="1" fillId="33" borderId="16" xfId="0" applyNumberFormat="1" applyFont="1" applyFill="1" applyBorder="1" applyAlignment="1">
      <alignment horizontal="center"/>
    </xf>
    <xf numFmtId="1" fontId="1" fillId="33" borderId="17" xfId="0" applyNumberFormat="1" applyFont="1" applyFill="1" applyBorder="1" applyAlignment="1">
      <alignment horizontal="center"/>
    </xf>
    <xf numFmtId="1" fontId="1" fillId="33" borderId="18" xfId="0" applyNumberFormat="1" applyFont="1" applyFill="1" applyBorder="1" applyAlignment="1">
      <alignment horizontal="center"/>
    </xf>
    <xf numFmtId="1" fontId="1" fillId="34" borderId="16" xfId="0" applyNumberFormat="1" applyFont="1" applyFill="1" applyBorder="1" applyAlignment="1">
      <alignment horizontal="center"/>
    </xf>
    <xf numFmtId="1" fontId="1" fillId="34" borderId="17" xfId="0" applyNumberFormat="1" applyFont="1" applyFill="1" applyBorder="1" applyAlignment="1">
      <alignment horizontal="center"/>
    </xf>
    <xf numFmtId="1" fontId="1" fillId="34" borderId="18" xfId="0" applyNumberFormat="1" applyFont="1" applyFill="1" applyBorder="1" applyAlignment="1">
      <alignment horizontal="center"/>
    </xf>
    <xf numFmtId="1" fontId="1" fillId="33" borderId="16" xfId="0" applyNumberFormat="1" applyFont="1" applyFill="1" applyBorder="1" applyAlignment="1">
      <alignment horizontal="center" vertical="center"/>
    </xf>
    <xf numFmtId="1" fontId="1" fillId="33" borderId="17" xfId="0" applyNumberFormat="1" applyFont="1" applyFill="1" applyBorder="1" applyAlignment="1">
      <alignment horizontal="center" vertical="center"/>
    </xf>
    <xf numFmtId="1" fontId="1" fillId="33" borderId="18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zoomScalePageLayoutView="0" workbookViewId="0" topLeftCell="A49">
      <selection activeCell="E10" sqref="E10"/>
    </sheetView>
  </sheetViews>
  <sheetFormatPr defaultColWidth="9.140625" defaultRowHeight="12.75"/>
  <cols>
    <col min="1" max="1" width="27.7109375" style="11" customWidth="1"/>
    <col min="2" max="3" width="24.7109375" style="10" customWidth="1"/>
    <col min="4" max="16384" width="9.140625" style="2" customWidth="1"/>
  </cols>
  <sheetData>
    <row r="1" spans="1:3" ht="12.75">
      <c r="A1" s="49" t="s">
        <v>84</v>
      </c>
      <c r="B1" s="50"/>
      <c r="C1" s="51"/>
    </row>
    <row r="2" spans="1:3" ht="12.75">
      <c r="A2" s="49" t="s">
        <v>83</v>
      </c>
      <c r="B2" s="50"/>
      <c r="C2" s="51"/>
    </row>
    <row r="3" spans="1:3" s="3" customFormat="1" ht="12.75" customHeight="1">
      <c r="A3" s="12" t="s">
        <v>82</v>
      </c>
      <c r="B3" s="13" t="s">
        <v>0</v>
      </c>
      <c r="C3" s="13" t="s">
        <v>1</v>
      </c>
    </row>
    <row r="4" spans="1:3" ht="12.75">
      <c r="A4" s="14" t="s">
        <v>2</v>
      </c>
      <c r="B4" s="15">
        <v>21689</v>
      </c>
      <c r="C4" s="15">
        <v>21595</v>
      </c>
    </row>
    <row r="5" spans="1:3" ht="12.75">
      <c r="A5" s="14" t="s">
        <v>3</v>
      </c>
      <c r="B5" s="15">
        <v>338</v>
      </c>
      <c r="C5" s="15">
        <v>597</v>
      </c>
    </row>
    <row r="6" spans="1:3" ht="12.75">
      <c r="A6" s="14" t="s">
        <v>4</v>
      </c>
      <c r="B6" s="15">
        <v>18677</v>
      </c>
      <c r="C6" s="15">
        <v>22241</v>
      </c>
    </row>
    <row r="7" spans="1:3" ht="12.75">
      <c r="A7" s="14" t="s">
        <v>5</v>
      </c>
      <c r="B7" s="15">
        <v>1733</v>
      </c>
      <c r="C7" s="15">
        <v>2019</v>
      </c>
    </row>
    <row r="8" spans="1:3" ht="12.75">
      <c r="A8" s="47" t="s">
        <v>6</v>
      </c>
      <c r="B8" s="41">
        <v>42437</v>
      </c>
      <c r="C8" s="41">
        <v>46452</v>
      </c>
    </row>
    <row r="9" spans="1:3" ht="12.75">
      <c r="A9" s="14" t="s">
        <v>7</v>
      </c>
      <c r="B9" s="15">
        <v>5440</v>
      </c>
      <c r="C9" s="15">
        <v>5321</v>
      </c>
    </row>
    <row r="10" spans="1:3" ht="12.75">
      <c r="A10" s="14" t="s">
        <v>8</v>
      </c>
      <c r="B10" s="15">
        <v>31</v>
      </c>
      <c r="C10" s="15">
        <v>30</v>
      </c>
    </row>
    <row r="11" spans="1:3" ht="12.75">
      <c r="A11" s="14" t="s">
        <v>9</v>
      </c>
      <c r="B11" s="15">
        <v>761</v>
      </c>
      <c r="C11" s="15">
        <v>712</v>
      </c>
    </row>
    <row r="12" spans="1:3" ht="12.75">
      <c r="A12" s="14" t="s">
        <v>10</v>
      </c>
      <c r="B12" s="15">
        <v>12482</v>
      </c>
      <c r="C12" s="15">
        <v>12324</v>
      </c>
    </row>
    <row r="13" spans="1:3" ht="12.75">
      <c r="A13" s="14" t="s">
        <v>11</v>
      </c>
      <c r="B13" s="15">
        <v>20</v>
      </c>
      <c r="C13" s="15">
        <v>18</v>
      </c>
    </row>
    <row r="14" spans="1:3" ht="12.75">
      <c r="A14" s="14" t="s">
        <v>12</v>
      </c>
      <c r="B14" s="15">
        <v>1075</v>
      </c>
      <c r="C14" s="15">
        <v>978</v>
      </c>
    </row>
    <row r="15" spans="1:3" ht="12.75">
      <c r="A15" s="14" t="s">
        <v>13</v>
      </c>
      <c r="B15" s="15">
        <v>60</v>
      </c>
      <c r="C15" s="15">
        <v>62</v>
      </c>
    </row>
    <row r="16" spans="1:3" ht="12.75">
      <c r="A16" s="14" t="s">
        <v>14</v>
      </c>
      <c r="B16" s="15">
        <v>41</v>
      </c>
      <c r="C16" s="15">
        <v>51</v>
      </c>
    </row>
    <row r="17" spans="1:3" ht="12.75">
      <c r="A17" s="14" t="s">
        <v>15</v>
      </c>
      <c r="B17" s="15">
        <v>202</v>
      </c>
      <c r="C17" s="15">
        <v>108</v>
      </c>
    </row>
    <row r="18" spans="1:3" ht="12.75">
      <c r="A18" s="47" t="s">
        <v>16</v>
      </c>
      <c r="B18" s="41">
        <v>20112</v>
      </c>
      <c r="C18" s="41">
        <v>19604</v>
      </c>
    </row>
    <row r="19" spans="1:3" ht="12.75">
      <c r="A19" s="14" t="s">
        <v>17</v>
      </c>
      <c r="B19" s="15">
        <v>556</v>
      </c>
      <c r="C19" s="15">
        <v>501</v>
      </c>
    </row>
    <row r="20" spans="1:3" ht="12.75">
      <c r="A20" s="14" t="s">
        <v>18</v>
      </c>
      <c r="B20" s="15">
        <v>27</v>
      </c>
      <c r="C20" s="15">
        <v>18</v>
      </c>
    </row>
    <row r="21" spans="1:3" ht="12.75">
      <c r="A21" s="14" t="s">
        <v>19</v>
      </c>
      <c r="B21" s="15">
        <v>28</v>
      </c>
      <c r="C21" s="15">
        <v>38</v>
      </c>
    </row>
    <row r="22" spans="1:3" ht="12.75">
      <c r="A22" s="14" t="s">
        <v>69</v>
      </c>
      <c r="B22" s="15">
        <v>715</v>
      </c>
      <c r="C22" s="15">
        <v>513</v>
      </c>
    </row>
    <row r="23" spans="1:3" ht="12.75">
      <c r="A23" s="14" t="s">
        <v>20</v>
      </c>
      <c r="B23" s="15">
        <v>3233</v>
      </c>
      <c r="C23" s="15">
        <v>3126</v>
      </c>
    </row>
    <row r="24" spans="1:3" ht="12.75">
      <c r="A24" s="14" t="s">
        <v>21</v>
      </c>
      <c r="B24" s="15">
        <v>68838</v>
      </c>
      <c r="C24" s="15">
        <v>67714</v>
      </c>
    </row>
    <row r="25" spans="1:3" ht="12.75">
      <c r="A25" s="14" t="s">
        <v>22</v>
      </c>
      <c r="B25" s="15">
        <v>33</v>
      </c>
      <c r="C25" s="15">
        <v>83</v>
      </c>
    </row>
    <row r="26" spans="1:3" ht="12.75">
      <c r="A26" s="14" t="s">
        <v>23</v>
      </c>
      <c r="B26" s="15">
        <v>106</v>
      </c>
      <c r="C26" s="15">
        <v>136</v>
      </c>
    </row>
    <row r="27" spans="1:3" ht="12.75">
      <c r="A27" s="14" t="s">
        <v>24</v>
      </c>
      <c r="B27" s="15">
        <v>3438</v>
      </c>
      <c r="C27" s="15">
        <v>3248</v>
      </c>
    </row>
    <row r="28" spans="1:3" ht="12.75">
      <c r="A28" s="14" t="s">
        <v>25</v>
      </c>
      <c r="B28" s="15">
        <v>0</v>
      </c>
      <c r="C28" s="15">
        <v>1655</v>
      </c>
    </row>
    <row r="29" spans="1:3" ht="12.75">
      <c r="A29" s="14" t="s">
        <v>26</v>
      </c>
      <c r="B29" s="15">
        <v>123</v>
      </c>
      <c r="C29" s="15">
        <v>104</v>
      </c>
    </row>
    <row r="30" spans="1:3" ht="12.75">
      <c r="A30" s="14" t="s">
        <v>27</v>
      </c>
      <c r="B30" s="15">
        <v>3</v>
      </c>
      <c r="C30" s="15">
        <v>2</v>
      </c>
    </row>
    <row r="31" spans="1:3" ht="12.75">
      <c r="A31" s="14" t="s">
        <v>28</v>
      </c>
      <c r="B31" s="15">
        <v>204</v>
      </c>
      <c r="C31" s="15">
        <v>214</v>
      </c>
    </row>
    <row r="32" spans="1:3" ht="12.75">
      <c r="A32" s="14" t="s">
        <v>29</v>
      </c>
      <c r="B32" s="15">
        <v>5</v>
      </c>
      <c r="C32" s="15">
        <v>9</v>
      </c>
    </row>
    <row r="33" spans="1:3" ht="12.75">
      <c r="A33" s="14" t="s">
        <v>30</v>
      </c>
      <c r="B33" s="15">
        <v>5</v>
      </c>
      <c r="C33" s="15">
        <v>1</v>
      </c>
    </row>
    <row r="34" spans="1:3" ht="12.75">
      <c r="A34" s="14" t="s">
        <v>31</v>
      </c>
      <c r="B34" s="15">
        <v>6</v>
      </c>
      <c r="C34" s="15">
        <v>2</v>
      </c>
    </row>
    <row r="35" spans="1:3" ht="12.75">
      <c r="A35" s="14" t="s">
        <v>32</v>
      </c>
      <c r="B35" s="15">
        <v>23</v>
      </c>
      <c r="C35" s="15">
        <v>24</v>
      </c>
    </row>
    <row r="36" spans="1:3" ht="12.75">
      <c r="A36" s="14" t="s">
        <v>33</v>
      </c>
      <c r="B36" s="15">
        <v>17</v>
      </c>
      <c r="C36" s="15">
        <v>18</v>
      </c>
    </row>
    <row r="37" spans="1:3" ht="12.75">
      <c r="A37" s="47" t="s">
        <v>34</v>
      </c>
      <c r="B37" s="41">
        <v>77360</v>
      </c>
      <c r="C37" s="41">
        <v>77406</v>
      </c>
    </row>
    <row r="38" spans="1:3" ht="12.75">
      <c r="A38" s="14" t="s">
        <v>35</v>
      </c>
      <c r="B38" s="15">
        <v>4</v>
      </c>
      <c r="C38" s="15">
        <v>3</v>
      </c>
    </row>
    <row r="39" spans="1:3" ht="12.75">
      <c r="A39" s="14" t="s">
        <v>36</v>
      </c>
      <c r="B39" s="15">
        <v>3310</v>
      </c>
      <c r="C39" s="15">
        <v>3563</v>
      </c>
    </row>
    <row r="40" spans="1:3" ht="12.75">
      <c r="A40" s="47" t="s">
        <v>37</v>
      </c>
      <c r="B40" s="41">
        <v>3314</v>
      </c>
      <c r="C40" s="41">
        <v>3566</v>
      </c>
    </row>
    <row r="41" spans="1:3" ht="12.75">
      <c r="A41" s="14" t="s">
        <v>38</v>
      </c>
      <c r="B41" s="15">
        <v>1682</v>
      </c>
      <c r="C41" s="15">
        <v>1554</v>
      </c>
    </row>
    <row r="42" spans="1:3" ht="12.75">
      <c r="A42" s="14" t="s">
        <v>39</v>
      </c>
      <c r="B42" s="15">
        <v>258</v>
      </c>
      <c r="C42" s="15">
        <v>237</v>
      </c>
    </row>
    <row r="43" spans="1:3" ht="12.75">
      <c r="A43" s="14" t="s">
        <v>40</v>
      </c>
      <c r="B43" s="15">
        <v>360</v>
      </c>
      <c r="C43" s="15">
        <v>338</v>
      </c>
    </row>
    <row r="44" spans="1:3" ht="12.75">
      <c r="A44" s="14" t="s">
        <v>41</v>
      </c>
      <c r="B44" s="15">
        <v>1535</v>
      </c>
      <c r="C44" s="15">
        <v>1379</v>
      </c>
    </row>
    <row r="45" spans="1:3" ht="12.75">
      <c r="A45" s="14" t="s">
        <v>42</v>
      </c>
      <c r="B45" s="15">
        <v>1313</v>
      </c>
      <c r="C45" s="15">
        <v>1225</v>
      </c>
    </row>
    <row r="46" spans="1:3" ht="12.75">
      <c r="A46" s="14" t="s">
        <v>43</v>
      </c>
      <c r="B46" s="15">
        <v>1446</v>
      </c>
      <c r="C46" s="15">
        <v>1450</v>
      </c>
    </row>
    <row r="47" spans="1:3" ht="12.75">
      <c r="A47" s="14" t="s">
        <v>44</v>
      </c>
      <c r="B47" s="15">
        <v>218</v>
      </c>
      <c r="C47" s="15">
        <v>199</v>
      </c>
    </row>
    <row r="48" spans="1:3" ht="12.75">
      <c r="A48" s="14" t="s">
        <v>45</v>
      </c>
      <c r="B48" s="15">
        <v>746</v>
      </c>
      <c r="C48" s="15">
        <v>672</v>
      </c>
    </row>
    <row r="49" spans="1:3" ht="12.75">
      <c r="A49" s="14" t="s">
        <v>46</v>
      </c>
      <c r="B49" s="15">
        <v>411</v>
      </c>
      <c r="C49" s="15">
        <v>325</v>
      </c>
    </row>
    <row r="50" spans="1:3" ht="12.75">
      <c r="A50" s="14" t="s">
        <v>47</v>
      </c>
      <c r="B50" s="15">
        <v>0</v>
      </c>
      <c r="C50" s="15">
        <v>0</v>
      </c>
    </row>
    <row r="51" spans="1:3" ht="12.75">
      <c r="A51" s="14" t="s">
        <v>48</v>
      </c>
      <c r="B51" s="15">
        <v>96</v>
      </c>
      <c r="C51" s="15">
        <v>70</v>
      </c>
    </row>
    <row r="52" spans="1:3" ht="12.75">
      <c r="A52" s="47" t="s">
        <v>49</v>
      </c>
      <c r="B52" s="41">
        <v>8065</v>
      </c>
      <c r="C52" s="41">
        <v>7449</v>
      </c>
    </row>
    <row r="53" spans="1:3" ht="12.75">
      <c r="A53" s="14" t="s">
        <v>50</v>
      </c>
      <c r="B53" s="15">
        <v>100</v>
      </c>
      <c r="C53" s="15">
        <v>87</v>
      </c>
    </row>
    <row r="54" spans="1:3" ht="12.75">
      <c r="A54" s="14" t="s">
        <v>51</v>
      </c>
      <c r="B54" s="15">
        <v>8287</v>
      </c>
      <c r="C54" s="15">
        <v>7633</v>
      </c>
    </row>
    <row r="55" spans="1:3" ht="12.75">
      <c r="A55" s="14" t="s">
        <v>52</v>
      </c>
      <c r="B55" s="15">
        <v>589</v>
      </c>
      <c r="C55" s="15">
        <v>521</v>
      </c>
    </row>
    <row r="56" spans="1:3" ht="12.75">
      <c r="A56" s="14" t="s">
        <v>53</v>
      </c>
      <c r="B56" s="15">
        <v>345</v>
      </c>
      <c r="C56" s="15">
        <v>312</v>
      </c>
    </row>
    <row r="57" spans="1:3" ht="12.75">
      <c r="A57" s="14" t="s">
        <v>54</v>
      </c>
      <c r="B57" s="15">
        <v>19</v>
      </c>
      <c r="C57" s="15">
        <v>12</v>
      </c>
    </row>
    <row r="58" spans="1:3" ht="12.75">
      <c r="A58" s="47" t="s">
        <v>55</v>
      </c>
      <c r="B58" s="41">
        <v>9340</v>
      </c>
      <c r="C58" s="41">
        <v>8565</v>
      </c>
    </row>
    <row r="59" spans="1:3" ht="12.75">
      <c r="A59" s="14" t="s">
        <v>59</v>
      </c>
      <c r="B59" s="15">
        <v>16743</v>
      </c>
      <c r="C59" s="15">
        <v>34085</v>
      </c>
    </row>
    <row r="60" spans="1:3" ht="12.75">
      <c r="A60" s="47" t="s">
        <v>60</v>
      </c>
      <c r="B60" s="41">
        <v>16743</v>
      </c>
      <c r="C60" s="41">
        <v>34085</v>
      </c>
    </row>
    <row r="61" spans="1:3" ht="12.75">
      <c r="A61" s="14" t="s">
        <v>63</v>
      </c>
      <c r="B61" s="15">
        <v>391</v>
      </c>
      <c r="C61" s="15">
        <v>233</v>
      </c>
    </row>
    <row r="62" spans="1:3" ht="12.75">
      <c r="A62" s="14" t="s">
        <v>64</v>
      </c>
      <c r="B62" s="15">
        <v>1741</v>
      </c>
      <c r="C62" s="15">
        <v>1639</v>
      </c>
    </row>
    <row r="63" spans="1:3" ht="12.75">
      <c r="A63" s="14" t="s">
        <v>65</v>
      </c>
      <c r="B63" s="15">
        <v>690</v>
      </c>
      <c r="C63" s="15">
        <v>497</v>
      </c>
    </row>
    <row r="64" spans="1:3" ht="12.75">
      <c r="A64" s="14" t="s">
        <v>66</v>
      </c>
      <c r="B64" s="15">
        <v>42</v>
      </c>
      <c r="C64" s="15">
        <v>51</v>
      </c>
    </row>
    <row r="65" spans="1:3" ht="12.75">
      <c r="A65" s="47" t="s">
        <v>67</v>
      </c>
      <c r="B65" s="41">
        <v>2864</v>
      </c>
      <c r="C65" s="41">
        <v>2420</v>
      </c>
    </row>
    <row r="66" spans="1:3" ht="12.75">
      <c r="A66" s="14" t="s">
        <v>56</v>
      </c>
      <c r="B66" s="15">
        <v>16974</v>
      </c>
      <c r="C66" s="15">
        <v>21420</v>
      </c>
    </row>
    <row r="67" spans="1:3" ht="12.75">
      <c r="A67" s="14" t="s">
        <v>57</v>
      </c>
      <c r="B67" s="15">
        <v>46912</v>
      </c>
      <c r="C67" s="15">
        <v>45266</v>
      </c>
    </row>
    <row r="68" spans="1:3" ht="12.75">
      <c r="A68" s="47" t="s">
        <v>58</v>
      </c>
      <c r="B68" s="41">
        <v>63886</v>
      </c>
      <c r="C68" s="41">
        <v>66686</v>
      </c>
    </row>
    <row r="69" spans="1:3" ht="12.75">
      <c r="A69" s="14" t="s">
        <v>61</v>
      </c>
      <c r="B69" s="15">
        <v>135</v>
      </c>
      <c r="C69" s="15">
        <v>73</v>
      </c>
    </row>
    <row r="70" spans="1:3" ht="12.75">
      <c r="A70" s="47" t="s">
        <v>62</v>
      </c>
      <c r="B70" s="41">
        <v>135</v>
      </c>
      <c r="C70" s="41">
        <v>73</v>
      </c>
    </row>
    <row r="71" spans="1:3" ht="12.75">
      <c r="A71" s="48" t="s">
        <v>71</v>
      </c>
      <c r="B71" s="41">
        <f>SUM(B8,B18,B37,B40,B52,B58,B60,B70,B65,B68)</f>
        <v>244256</v>
      </c>
      <c r="C71" s="41">
        <f>SUM(C8,C18,C37,C40,C52,C58,C60,C70,C65,C68)</f>
        <v>266306</v>
      </c>
    </row>
    <row r="72" spans="1:3" ht="12.75">
      <c r="A72" s="17" t="s">
        <v>72</v>
      </c>
      <c r="B72" s="18">
        <v>4791</v>
      </c>
      <c r="C72" s="18" t="s">
        <v>73</v>
      </c>
    </row>
    <row r="73" spans="1:3" ht="12.75">
      <c r="A73" s="17" t="s">
        <v>74</v>
      </c>
      <c r="B73" s="18">
        <v>14129</v>
      </c>
      <c r="C73" s="18" t="s">
        <v>73</v>
      </c>
    </row>
    <row r="74" spans="1:3" ht="12.75">
      <c r="A74" s="17" t="s">
        <v>75</v>
      </c>
      <c r="B74" s="18">
        <v>2</v>
      </c>
      <c r="C74" s="18" t="s">
        <v>73</v>
      </c>
    </row>
    <row r="75" spans="1:3" ht="12.75">
      <c r="A75" s="17" t="s">
        <v>76</v>
      </c>
      <c r="B75" s="18">
        <v>383</v>
      </c>
      <c r="C75" s="18">
        <v>366</v>
      </c>
    </row>
    <row r="76" spans="1:3" ht="12.75">
      <c r="A76" s="17" t="s">
        <v>77</v>
      </c>
      <c r="B76" s="18">
        <v>65</v>
      </c>
      <c r="C76" s="18">
        <v>66</v>
      </c>
    </row>
    <row r="77" spans="1:3" ht="12.75">
      <c r="A77" s="17" t="s">
        <v>78</v>
      </c>
      <c r="B77" s="18">
        <v>47207</v>
      </c>
      <c r="C77" s="18" t="s">
        <v>73</v>
      </c>
    </row>
    <row r="78" spans="1:3" ht="12.75">
      <c r="A78" s="17" t="s">
        <v>79</v>
      </c>
      <c r="B78" s="18">
        <v>6806</v>
      </c>
      <c r="C78" s="18" t="s">
        <v>73</v>
      </c>
    </row>
    <row r="79" spans="1:3" ht="12.75">
      <c r="A79" s="48" t="s">
        <v>80</v>
      </c>
      <c r="B79" s="42">
        <v>73383</v>
      </c>
      <c r="C79" s="42" t="s">
        <v>73</v>
      </c>
    </row>
    <row r="80" spans="1:3" ht="12.75">
      <c r="A80" s="48" t="s">
        <v>81</v>
      </c>
      <c r="B80" s="42">
        <f>B79+B71</f>
        <v>317639</v>
      </c>
      <c r="C80" s="42" t="s">
        <v>73</v>
      </c>
    </row>
  </sheetData>
  <sheetProtection/>
  <mergeCells count="2">
    <mergeCell ref="A1:C1"/>
    <mergeCell ref="A2:C2"/>
  </mergeCells>
  <printOptions gridLines="1" horizontalCentered="1"/>
  <pageMargins left="0.75" right="0.75" top="0.58" bottom="0.58" header="0.3" footer="0.3"/>
  <pageSetup horizontalDpi="600" verticalDpi="600" orientation="portrait" r:id="rId1"/>
  <headerFooter>
    <oddHeader>&amp;RFY 2004</oddHeader>
    <oddFooter>&amp;LDistrict Court: Case Filings and Dispositions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34">
      <selection activeCell="A43" sqref="A43:C43"/>
    </sheetView>
  </sheetViews>
  <sheetFormatPr defaultColWidth="9.140625" defaultRowHeight="12.75"/>
  <cols>
    <col min="1" max="1" width="27.7109375" style="7" customWidth="1"/>
    <col min="2" max="3" width="24.7109375" style="10" customWidth="1"/>
    <col min="4" max="16384" width="9.140625" style="2" customWidth="1"/>
  </cols>
  <sheetData>
    <row r="1" spans="1:3" ht="13.5" thickBot="1">
      <c r="A1" s="52" t="s">
        <v>85</v>
      </c>
      <c r="B1" s="53"/>
      <c r="C1" s="54"/>
    </row>
    <row r="2" spans="1:3" s="20" customFormat="1" ht="12.75">
      <c r="A2" s="24" t="s">
        <v>82</v>
      </c>
      <c r="B2" s="25" t="s">
        <v>0</v>
      </c>
      <c r="C2" s="25" t="s">
        <v>1</v>
      </c>
    </row>
    <row r="3" spans="1:3" ht="12.75">
      <c r="A3" s="26" t="s">
        <v>129</v>
      </c>
      <c r="B3" s="15">
        <v>366</v>
      </c>
      <c r="C3" s="15">
        <v>353</v>
      </c>
    </row>
    <row r="4" spans="1:3" ht="12.75">
      <c r="A4" s="26" t="s">
        <v>130</v>
      </c>
      <c r="B4" s="15">
        <v>437</v>
      </c>
      <c r="C4" s="15">
        <v>392</v>
      </c>
    </row>
    <row r="5" spans="1:3" ht="12.75">
      <c r="A5" s="26" t="s">
        <v>131</v>
      </c>
      <c r="B5" s="15">
        <v>888</v>
      </c>
      <c r="C5" s="15">
        <f>768+14</f>
        <v>782</v>
      </c>
    </row>
    <row r="6" spans="1:3" ht="12.75">
      <c r="A6" s="26" t="s">
        <v>132</v>
      </c>
      <c r="B6" s="15">
        <v>0</v>
      </c>
      <c r="C6" s="15">
        <v>0</v>
      </c>
    </row>
    <row r="7" spans="1:3" ht="12.75">
      <c r="A7" s="26" t="s">
        <v>133</v>
      </c>
      <c r="B7" s="15">
        <v>138</v>
      </c>
      <c r="C7" s="15">
        <v>93</v>
      </c>
    </row>
    <row r="8" spans="1:3" ht="12.75">
      <c r="A8" s="26" t="s">
        <v>134</v>
      </c>
      <c r="B8" s="15">
        <v>82</v>
      </c>
      <c r="C8" s="15">
        <v>42</v>
      </c>
    </row>
    <row r="9" spans="1:3" ht="12.75">
      <c r="A9" s="26" t="s">
        <v>135</v>
      </c>
      <c r="B9" s="15">
        <v>0</v>
      </c>
      <c r="C9" s="15">
        <v>0</v>
      </c>
    </row>
    <row r="10" spans="1:3" ht="12.75">
      <c r="A10" s="26" t="s">
        <v>136</v>
      </c>
      <c r="B10" s="15">
        <v>9</v>
      </c>
      <c r="C10" s="15">
        <v>10</v>
      </c>
    </row>
    <row r="11" spans="1:3" ht="12.75">
      <c r="A11" s="26" t="s">
        <v>62</v>
      </c>
      <c r="B11" s="15">
        <v>0</v>
      </c>
      <c r="C11" s="15">
        <v>0</v>
      </c>
    </row>
    <row r="12" spans="1:3" ht="12.75">
      <c r="A12" s="26" t="s">
        <v>137</v>
      </c>
      <c r="B12" s="15">
        <v>20</v>
      </c>
      <c r="C12" s="15">
        <v>20</v>
      </c>
    </row>
    <row r="13" spans="1:3" ht="12.75">
      <c r="A13" s="40" t="s">
        <v>71</v>
      </c>
      <c r="B13" s="41">
        <f>SUM(B3:B12)</f>
        <v>1940</v>
      </c>
      <c r="C13" s="41">
        <f>SUM(C3:C12)</f>
        <v>1692</v>
      </c>
    </row>
    <row r="14" spans="1:3" ht="13.5" thickBot="1">
      <c r="A14" s="6" t="s">
        <v>68</v>
      </c>
      <c r="B14" s="23" t="s">
        <v>68</v>
      </c>
      <c r="C14" s="23" t="s">
        <v>68</v>
      </c>
    </row>
    <row r="15" spans="1:3" ht="13.5" thickBot="1">
      <c r="A15" s="52" t="s">
        <v>86</v>
      </c>
      <c r="B15" s="53"/>
      <c r="C15" s="54"/>
    </row>
    <row r="16" spans="1:3" s="20" customFormat="1" ht="12.75">
      <c r="A16" s="24" t="s">
        <v>82</v>
      </c>
      <c r="B16" s="25" t="s">
        <v>0</v>
      </c>
      <c r="C16" s="25" t="s">
        <v>1</v>
      </c>
    </row>
    <row r="17" spans="1:3" ht="12.75">
      <c r="A17" s="26" t="s">
        <v>129</v>
      </c>
      <c r="B17" s="15">
        <v>1103</v>
      </c>
      <c r="C17" s="15">
        <v>1253</v>
      </c>
    </row>
    <row r="18" spans="1:3" ht="12.75">
      <c r="A18" s="26" t="s">
        <v>130</v>
      </c>
      <c r="B18" s="15">
        <v>593</v>
      </c>
      <c r="C18" s="15">
        <v>557</v>
      </c>
    </row>
    <row r="19" spans="1:3" ht="12.75">
      <c r="A19" s="26" t="s">
        <v>131</v>
      </c>
      <c r="B19" s="15">
        <v>2352</v>
      </c>
      <c r="C19" s="15">
        <f>2265+20</f>
        <v>2285</v>
      </c>
    </row>
    <row r="20" spans="1:3" ht="12.75">
      <c r="A20" s="26" t="s">
        <v>132</v>
      </c>
      <c r="B20" s="15">
        <v>3</v>
      </c>
      <c r="C20" s="15">
        <v>3</v>
      </c>
    </row>
    <row r="21" spans="1:3" ht="12.75">
      <c r="A21" s="26" t="s">
        <v>133</v>
      </c>
      <c r="B21" s="15">
        <v>261</v>
      </c>
      <c r="C21" s="15">
        <v>220</v>
      </c>
    </row>
    <row r="22" spans="1:3" ht="12.75">
      <c r="A22" s="26" t="s">
        <v>134</v>
      </c>
      <c r="B22" s="15">
        <v>119</v>
      </c>
      <c r="C22" s="15">
        <v>89</v>
      </c>
    </row>
    <row r="23" spans="1:3" ht="12.75">
      <c r="A23" s="26" t="s">
        <v>135</v>
      </c>
      <c r="B23" s="15">
        <v>22</v>
      </c>
      <c r="C23" s="15">
        <v>22</v>
      </c>
    </row>
    <row r="24" spans="1:3" ht="12.75">
      <c r="A24" s="26" t="s">
        <v>136</v>
      </c>
      <c r="B24" s="15">
        <v>1827</v>
      </c>
      <c r="C24" s="15">
        <v>1767</v>
      </c>
    </row>
    <row r="25" spans="1:3" ht="12.75">
      <c r="A25" s="26" t="s">
        <v>62</v>
      </c>
      <c r="B25" s="15">
        <v>0</v>
      </c>
      <c r="C25" s="15">
        <v>0</v>
      </c>
    </row>
    <row r="26" spans="1:3" ht="12.75">
      <c r="A26" s="26" t="s">
        <v>137</v>
      </c>
      <c r="B26" s="15">
        <v>70</v>
      </c>
      <c r="C26" s="15">
        <v>50</v>
      </c>
    </row>
    <row r="27" spans="1:3" ht="12.75">
      <c r="A27" s="40" t="s">
        <v>71</v>
      </c>
      <c r="B27" s="41">
        <f>SUM(B17:B26)</f>
        <v>6350</v>
      </c>
      <c r="C27" s="41">
        <f>SUM(C17:C26)</f>
        <v>6246</v>
      </c>
    </row>
    <row r="28" spans="1:3" ht="13.5" thickBot="1">
      <c r="A28" s="6" t="s">
        <v>68</v>
      </c>
      <c r="B28" s="23" t="s">
        <v>68</v>
      </c>
      <c r="C28" s="23" t="s">
        <v>68</v>
      </c>
    </row>
    <row r="29" spans="1:3" ht="13.5" thickBot="1">
      <c r="A29" s="52" t="s">
        <v>87</v>
      </c>
      <c r="B29" s="53"/>
      <c r="C29" s="54"/>
    </row>
    <row r="30" spans="1:3" s="20" customFormat="1" ht="12.75">
      <c r="A30" s="24" t="s">
        <v>82</v>
      </c>
      <c r="B30" s="25" t="s">
        <v>0</v>
      </c>
      <c r="C30" s="25" t="s">
        <v>1</v>
      </c>
    </row>
    <row r="31" spans="1:3" ht="12.75">
      <c r="A31" s="26" t="s">
        <v>129</v>
      </c>
      <c r="B31" s="15">
        <v>83</v>
      </c>
      <c r="C31" s="15">
        <v>72</v>
      </c>
    </row>
    <row r="32" spans="1:3" ht="12.75">
      <c r="A32" s="26" t="s">
        <v>130</v>
      </c>
      <c r="B32" s="15">
        <v>7</v>
      </c>
      <c r="C32" s="15">
        <v>7</v>
      </c>
    </row>
    <row r="33" spans="1:3" ht="12.75">
      <c r="A33" s="26" t="s">
        <v>131</v>
      </c>
      <c r="B33" s="15">
        <v>0</v>
      </c>
      <c r="C33" s="15">
        <v>0</v>
      </c>
    </row>
    <row r="34" spans="1:3" ht="12.75">
      <c r="A34" s="26" t="s">
        <v>132</v>
      </c>
      <c r="B34" s="15">
        <v>0</v>
      </c>
      <c r="C34" s="15">
        <v>0</v>
      </c>
    </row>
    <row r="35" spans="1:3" ht="12.75">
      <c r="A35" s="26" t="s">
        <v>133</v>
      </c>
      <c r="B35" s="15">
        <v>9</v>
      </c>
      <c r="C35" s="15">
        <v>0</v>
      </c>
    </row>
    <row r="36" spans="1:3" ht="12.75">
      <c r="A36" s="26" t="s">
        <v>134</v>
      </c>
      <c r="B36" s="15">
        <v>9</v>
      </c>
      <c r="C36" s="15">
        <v>3</v>
      </c>
    </row>
    <row r="37" spans="1:3" ht="12.75">
      <c r="A37" s="26" t="s">
        <v>135</v>
      </c>
      <c r="B37" s="15">
        <v>0</v>
      </c>
      <c r="C37" s="15">
        <v>0</v>
      </c>
    </row>
    <row r="38" spans="1:3" ht="12.75">
      <c r="A38" s="26" t="s">
        <v>136</v>
      </c>
      <c r="B38" s="15">
        <v>16</v>
      </c>
      <c r="C38" s="15">
        <v>14</v>
      </c>
    </row>
    <row r="39" spans="1:3" ht="12.75">
      <c r="A39" s="26" t="s">
        <v>62</v>
      </c>
      <c r="B39" s="15">
        <v>0</v>
      </c>
      <c r="C39" s="15">
        <v>0</v>
      </c>
    </row>
    <row r="40" spans="1:3" ht="12.75">
      <c r="A40" s="26" t="s">
        <v>137</v>
      </c>
      <c r="B40" s="15">
        <v>3</v>
      </c>
      <c r="C40" s="15">
        <v>4</v>
      </c>
    </row>
    <row r="41" spans="1:3" ht="12.75">
      <c r="A41" s="40" t="s">
        <v>71</v>
      </c>
      <c r="B41" s="41">
        <f>SUM(B31:B40)</f>
        <v>127</v>
      </c>
      <c r="C41" s="41">
        <f>SUM(C31:C40)</f>
        <v>100</v>
      </c>
    </row>
    <row r="42" spans="1:3" ht="13.5" thickBot="1">
      <c r="A42" s="6"/>
      <c r="B42" s="23"/>
      <c r="C42" s="23"/>
    </row>
    <row r="43" spans="1:3" ht="13.5" thickBot="1">
      <c r="A43" s="52" t="s">
        <v>88</v>
      </c>
      <c r="B43" s="53"/>
      <c r="C43" s="54"/>
    </row>
    <row r="44" spans="1:3" s="20" customFormat="1" ht="12.75">
      <c r="A44" s="24" t="s">
        <v>82</v>
      </c>
      <c r="B44" s="25" t="s">
        <v>0</v>
      </c>
      <c r="C44" s="25" t="s">
        <v>1</v>
      </c>
    </row>
    <row r="45" spans="1:3" ht="12.75">
      <c r="A45" s="26" t="s">
        <v>129</v>
      </c>
      <c r="B45" s="15">
        <v>1552</v>
      </c>
      <c r="C45" s="15">
        <v>1678</v>
      </c>
    </row>
    <row r="46" spans="1:3" ht="12.75">
      <c r="A46" s="26" t="s">
        <v>130</v>
      </c>
      <c r="B46" s="15">
        <v>1037</v>
      </c>
      <c r="C46" s="15">
        <v>956</v>
      </c>
    </row>
    <row r="47" spans="1:3" ht="12.75">
      <c r="A47" s="26" t="s">
        <v>131</v>
      </c>
      <c r="B47" s="15">
        <v>3280</v>
      </c>
      <c r="C47" s="15">
        <f>3064+14+20</f>
        <v>3098</v>
      </c>
    </row>
    <row r="48" spans="1:3" ht="12.75">
      <c r="A48" s="26" t="s">
        <v>132</v>
      </c>
      <c r="B48" s="15">
        <v>3</v>
      </c>
      <c r="C48" s="15">
        <v>3</v>
      </c>
    </row>
    <row r="49" spans="1:3" ht="12.75">
      <c r="A49" s="26" t="s">
        <v>133</v>
      </c>
      <c r="B49" s="15">
        <v>408</v>
      </c>
      <c r="C49" s="15">
        <v>313</v>
      </c>
    </row>
    <row r="50" spans="1:3" ht="12.75">
      <c r="A50" s="26" t="s">
        <v>134</v>
      </c>
      <c r="B50" s="15">
        <v>210</v>
      </c>
      <c r="C50" s="15">
        <v>134</v>
      </c>
    </row>
    <row r="51" spans="1:3" ht="12.75">
      <c r="A51" s="26" t="s">
        <v>135</v>
      </c>
      <c r="B51" s="15">
        <v>22</v>
      </c>
      <c r="C51" s="15">
        <v>22</v>
      </c>
    </row>
    <row r="52" spans="1:3" ht="12.75">
      <c r="A52" s="26" t="s">
        <v>136</v>
      </c>
      <c r="B52" s="15">
        <v>1852</v>
      </c>
      <c r="C52" s="15">
        <v>1791</v>
      </c>
    </row>
    <row r="53" spans="1:3" ht="12.75">
      <c r="A53" s="26" t="s">
        <v>62</v>
      </c>
      <c r="B53" s="15">
        <v>0</v>
      </c>
      <c r="C53" s="15">
        <v>0</v>
      </c>
    </row>
    <row r="54" spans="1:3" ht="12.75">
      <c r="A54" s="26" t="s">
        <v>137</v>
      </c>
      <c r="B54" s="15">
        <v>93</v>
      </c>
      <c r="C54" s="15">
        <v>74</v>
      </c>
    </row>
    <row r="55" spans="1:3" ht="12.75">
      <c r="A55" s="40" t="s">
        <v>71</v>
      </c>
      <c r="B55" s="41">
        <v>8457</v>
      </c>
      <c r="C55" s="41">
        <f>SUM(C45:C54)</f>
        <v>8069</v>
      </c>
    </row>
    <row r="56" spans="1:3" ht="12.75">
      <c r="A56" s="40" t="s">
        <v>80</v>
      </c>
      <c r="B56" s="41">
        <v>2681</v>
      </c>
      <c r="C56" s="42" t="s">
        <v>73</v>
      </c>
    </row>
    <row r="57" spans="1:3" ht="12.75">
      <c r="A57" s="40" t="s">
        <v>81</v>
      </c>
      <c r="B57" s="41">
        <v>11138</v>
      </c>
      <c r="C57" s="42" t="s">
        <v>73</v>
      </c>
    </row>
  </sheetData>
  <sheetProtection/>
  <mergeCells count="4">
    <mergeCell ref="A43:C43"/>
    <mergeCell ref="A15:C15"/>
    <mergeCell ref="A1:C1"/>
    <mergeCell ref="A29:C29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2004</oddHeader>
    <oddFooter>&amp;L1st District Court: Filings and Dispositions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70">
      <selection activeCell="A71" sqref="A71:C71"/>
    </sheetView>
  </sheetViews>
  <sheetFormatPr defaultColWidth="9.140625" defaultRowHeight="12.75"/>
  <cols>
    <col min="1" max="1" width="27.7109375" style="2" customWidth="1"/>
    <col min="2" max="3" width="24.7109375" style="2" customWidth="1"/>
    <col min="4" max="16384" width="9.140625" style="2" customWidth="1"/>
  </cols>
  <sheetData>
    <row r="1" spans="1:3" ht="13.5" thickBot="1">
      <c r="A1" s="58" t="s">
        <v>89</v>
      </c>
      <c r="B1" s="59"/>
      <c r="C1" s="60"/>
    </row>
    <row r="2" spans="1:3" s="20" customFormat="1" ht="12.75">
      <c r="A2" s="29" t="s">
        <v>82</v>
      </c>
      <c r="B2" s="29" t="s">
        <v>0</v>
      </c>
      <c r="C2" s="29" t="s">
        <v>1</v>
      </c>
    </row>
    <row r="3" spans="1:3" ht="12.75">
      <c r="A3" s="30" t="s">
        <v>129</v>
      </c>
      <c r="B3" s="31">
        <v>441</v>
      </c>
      <c r="C3" s="31">
        <v>528</v>
      </c>
    </row>
    <row r="4" spans="1:3" ht="12.75">
      <c r="A4" s="30" t="s">
        <v>130</v>
      </c>
      <c r="B4" s="31">
        <v>0</v>
      </c>
      <c r="C4" s="31">
        <v>0</v>
      </c>
    </row>
    <row r="5" spans="1:3" ht="12.75">
      <c r="A5" s="30" t="s">
        <v>131</v>
      </c>
      <c r="B5" s="31">
        <f>1670+13</f>
        <v>1683</v>
      </c>
      <c r="C5" s="31" t="s">
        <v>70</v>
      </c>
    </row>
    <row r="6" spans="1:3" ht="12.75">
      <c r="A6" s="30" t="s">
        <v>132</v>
      </c>
      <c r="B6" s="31">
        <v>1429</v>
      </c>
      <c r="C6" s="31">
        <v>1374</v>
      </c>
    </row>
    <row r="7" spans="1:3" ht="12.75">
      <c r="A7" s="30" t="s">
        <v>133</v>
      </c>
      <c r="B7" s="31">
        <v>166</v>
      </c>
      <c r="C7" s="31">
        <v>133</v>
      </c>
    </row>
    <row r="8" spans="1:3" ht="12.75">
      <c r="A8" s="30" t="s">
        <v>134</v>
      </c>
      <c r="B8" s="31">
        <v>78</v>
      </c>
      <c r="C8" s="31">
        <v>62</v>
      </c>
    </row>
    <row r="9" spans="1:3" ht="12.75">
      <c r="A9" s="30" t="s">
        <v>135</v>
      </c>
      <c r="B9" s="31">
        <v>400</v>
      </c>
      <c r="C9" s="31">
        <v>396</v>
      </c>
    </row>
    <row r="10" spans="1:3" ht="12.75">
      <c r="A10" s="30" t="s">
        <v>136</v>
      </c>
      <c r="B10" s="31">
        <v>2328</v>
      </c>
      <c r="C10" s="31">
        <v>2400</v>
      </c>
    </row>
    <row r="11" spans="1:3" ht="12.75">
      <c r="A11" s="30" t="s">
        <v>62</v>
      </c>
      <c r="B11" s="31">
        <v>2</v>
      </c>
      <c r="C11" s="31">
        <v>3</v>
      </c>
    </row>
    <row r="12" spans="1:3" ht="12.75">
      <c r="A12" s="30" t="s">
        <v>137</v>
      </c>
      <c r="B12" s="31">
        <v>50</v>
      </c>
      <c r="C12" s="31">
        <v>43</v>
      </c>
    </row>
    <row r="13" spans="1:3" ht="12.75">
      <c r="A13" s="45" t="s">
        <v>71</v>
      </c>
      <c r="B13" s="46">
        <f>SUM(B3:B12)</f>
        <v>6577</v>
      </c>
      <c r="C13" s="46">
        <f>SUM(C3:C12)</f>
        <v>4939</v>
      </c>
    </row>
    <row r="14" spans="1:3" ht="13.5" thickBot="1">
      <c r="A14" s="4" t="s">
        <v>68</v>
      </c>
      <c r="B14" s="4" t="s">
        <v>68</v>
      </c>
      <c r="C14" s="4" t="s">
        <v>68</v>
      </c>
    </row>
    <row r="15" spans="1:3" ht="13.5" thickBot="1">
      <c r="A15" s="58" t="s">
        <v>90</v>
      </c>
      <c r="B15" s="59"/>
      <c r="C15" s="60"/>
    </row>
    <row r="16" spans="1:3" s="20" customFormat="1" ht="12.75">
      <c r="A16" s="29" t="s">
        <v>82</v>
      </c>
      <c r="B16" s="29" t="s">
        <v>0</v>
      </c>
      <c r="C16" s="29" t="s">
        <v>1</v>
      </c>
    </row>
    <row r="17" spans="1:3" ht="12.75">
      <c r="A17" s="30" t="s">
        <v>129</v>
      </c>
      <c r="B17" s="31">
        <v>2212</v>
      </c>
      <c r="C17" s="31">
        <v>2385</v>
      </c>
    </row>
    <row r="18" spans="1:3" ht="12.75">
      <c r="A18" s="30" t="s">
        <v>130</v>
      </c>
      <c r="B18" s="31">
        <v>2204</v>
      </c>
      <c r="C18" s="31">
        <v>2007</v>
      </c>
    </row>
    <row r="19" spans="1:3" ht="12.75">
      <c r="A19" s="30" t="s">
        <v>131</v>
      </c>
      <c r="B19" s="31">
        <f>354+60</f>
        <v>414</v>
      </c>
      <c r="C19" s="31">
        <f>320+47</f>
        <v>367</v>
      </c>
    </row>
    <row r="20" spans="1:3" ht="12.75">
      <c r="A20" s="30" t="s">
        <v>132</v>
      </c>
      <c r="B20" s="31">
        <v>1</v>
      </c>
      <c r="C20" s="31">
        <v>0</v>
      </c>
    </row>
    <row r="21" spans="1:3" ht="12.75">
      <c r="A21" s="30" t="s">
        <v>133</v>
      </c>
      <c r="B21" s="31">
        <v>579</v>
      </c>
      <c r="C21" s="31">
        <v>479</v>
      </c>
    </row>
    <row r="22" spans="1:3" ht="12.75">
      <c r="A22" s="30" t="s">
        <v>134</v>
      </c>
      <c r="B22" s="31">
        <v>40</v>
      </c>
      <c r="C22" s="31">
        <v>38</v>
      </c>
    </row>
    <row r="23" spans="1:3" ht="12.75">
      <c r="A23" s="30" t="s">
        <v>135</v>
      </c>
      <c r="B23" s="31">
        <v>0</v>
      </c>
      <c r="C23" s="31">
        <v>0</v>
      </c>
    </row>
    <row r="24" spans="1:3" ht="12.75">
      <c r="A24" s="30" t="s">
        <v>136</v>
      </c>
      <c r="B24" s="31">
        <v>31</v>
      </c>
      <c r="C24" s="31">
        <v>27</v>
      </c>
    </row>
    <row r="25" spans="1:3" ht="12.75">
      <c r="A25" s="30" t="s">
        <v>62</v>
      </c>
      <c r="B25" s="31">
        <v>0</v>
      </c>
      <c r="C25" s="31">
        <v>0</v>
      </c>
    </row>
    <row r="26" spans="1:3" ht="12.75">
      <c r="A26" s="30" t="s">
        <v>137</v>
      </c>
      <c r="B26" s="31">
        <v>167</v>
      </c>
      <c r="C26" s="31">
        <v>132</v>
      </c>
    </row>
    <row r="27" spans="1:3" ht="12.75">
      <c r="A27" s="45" t="s">
        <v>71</v>
      </c>
      <c r="B27" s="46">
        <f>SUM(B17:B26)</f>
        <v>5648</v>
      </c>
      <c r="C27" s="46">
        <f>SUM(C17:C26)</f>
        <v>5435</v>
      </c>
    </row>
    <row r="28" spans="1:3" ht="13.5" thickBot="1">
      <c r="A28" s="4" t="s">
        <v>68</v>
      </c>
      <c r="B28" s="4" t="s">
        <v>68</v>
      </c>
      <c r="C28" s="4" t="s">
        <v>68</v>
      </c>
    </row>
    <row r="29" spans="1:3" ht="13.5" thickBot="1">
      <c r="A29" s="58" t="s">
        <v>91</v>
      </c>
      <c r="B29" s="59"/>
      <c r="C29" s="60"/>
    </row>
    <row r="30" spans="1:3" s="20" customFormat="1" ht="12.75">
      <c r="A30" s="29" t="s">
        <v>82</v>
      </c>
      <c r="B30" s="29" t="s">
        <v>0</v>
      </c>
      <c r="C30" s="29" t="s">
        <v>1</v>
      </c>
    </row>
    <row r="31" spans="1:3" ht="12.75">
      <c r="A31" s="30" t="s">
        <v>129</v>
      </c>
      <c r="B31" s="31">
        <v>1437</v>
      </c>
      <c r="C31" s="31">
        <v>1653</v>
      </c>
    </row>
    <row r="32" spans="1:3" ht="12.75">
      <c r="A32" s="30" t="s">
        <v>130</v>
      </c>
      <c r="B32" s="31">
        <v>1</v>
      </c>
      <c r="C32" s="31">
        <v>0</v>
      </c>
    </row>
    <row r="33" spans="1:3" ht="12.75">
      <c r="A33" s="30" t="s">
        <v>131</v>
      </c>
      <c r="B33" s="31">
        <f>4389+11</f>
        <v>4400</v>
      </c>
      <c r="C33" s="31">
        <v>4187</v>
      </c>
    </row>
    <row r="34" spans="1:3" ht="12.75">
      <c r="A34" s="30" t="s">
        <v>132</v>
      </c>
      <c r="B34" s="31">
        <v>1207</v>
      </c>
      <c r="C34" s="31">
        <v>1353</v>
      </c>
    </row>
    <row r="35" spans="1:3" ht="12.75">
      <c r="A35" s="30" t="s">
        <v>133</v>
      </c>
      <c r="B35" s="31">
        <v>88</v>
      </c>
      <c r="C35" s="31">
        <v>64</v>
      </c>
    </row>
    <row r="36" spans="1:3" ht="12.75">
      <c r="A36" s="30" t="s">
        <v>134</v>
      </c>
      <c r="B36" s="31">
        <v>572</v>
      </c>
      <c r="C36" s="31">
        <v>540</v>
      </c>
    </row>
    <row r="37" spans="1:3" ht="12.75">
      <c r="A37" s="30" t="s">
        <v>135</v>
      </c>
      <c r="B37" s="31">
        <v>1477</v>
      </c>
      <c r="C37" s="31">
        <v>1518</v>
      </c>
    </row>
    <row r="38" spans="1:3" ht="12.75">
      <c r="A38" s="30" t="s">
        <v>136</v>
      </c>
      <c r="B38" s="31">
        <v>8223</v>
      </c>
      <c r="C38" s="31">
        <v>7932</v>
      </c>
    </row>
    <row r="39" spans="1:3" ht="12.75">
      <c r="A39" s="30" t="s">
        <v>62</v>
      </c>
      <c r="B39" s="31">
        <v>0</v>
      </c>
      <c r="C39" s="31">
        <v>0</v>
      </c>
    </row>
    <row r="40" spans="1:3" ht="12.75">
      <c r="A40" s="30" t="s">
        <v>137</v>
      </c>
      <c r="B40" s="31">
        <v>29</v>
      </c>
      <c r="C40" s="31">
        <v>25</v>
      </c>
    </row>
    <row r="41" spans="1:3" ht="12.75">
      <c r="A41" s="45" t="s">
        <v>71</v>
      </c>
      <c r="B41" s="46">
        <f>SUM(B31:B40)</f>
        <v>17434</v>
      </c>
      <c r="C41" s="46">
        <f>SUM(C31:C40)</f>
        <v>17272</v>
      </c>
    </row>
    <row r="42" spans="1:3" ht="13.5" thickBot="1">
      <c r="A42" s="4"/>
      <c r="B42" s="4"/>
      <c r="C42" s="4"/>
    </row>
    <row r="43" spans="1:3" ht="13.5" thickBot="1">
      <c r="A43" s="55" t="s">
        <v>92</v>
      </c>
      <c r="B43" s="56"/>
      <c r="C43" s="57"/>
    </row>
    <row r="44" spans="1:3" s="20" customFormat="1" ht="12.75">
      <c r="A44" s="29" t="s">
        <v>82</v>
      </c>
      <c r="B44" s="29" t="s">
        <v>0</v>
      </c>
      <c r="C44" s="29" t="s">
        <v>1</v>
      </c>
    </row>
    <row r="45" spans="1:3" ht="12.75">
      <c r="A45" s="30" t="s">
        <v>129</v>
      </c>
      <c r="B45" s="31">
        <v>60</v>
      </c>
      <c r="C45" s="31">
        <v>78</v>
      </c>
    </row>
    <row r="46" spans="1:3" ht="12.75">
      <c r="A46" s="30" t="s">
        <v>130</v>
      </c>
      <c r="B46" s="31">
        <v>43</v>
      </c>
      <c r="C46" s="31">
        <v>34</v>
      </c>
    </row>
    <row r="47" spans="1:3" ht="12.75">
      <c r="A47" s="30" t="s">
        <v>131</v>
      </c>
      <c r="B47" s="31">
        <f>101+2</f>
        <v>103</v>
      </c>
      <c r="C47" s="31">
        <f>92+1</f>
        <v>93</v>
      </c>
    </row>
    <row r="48" spans="1:3" ht="12.75">
      <c r="A48" s="30" t="s">
        <v>132</v>
      </c>
      <c r="B48" s="31">
        <v>0</v>
      </c>
      <c r="C48" s="31">
        <v>0</v>
      </c>
    </row>
    <row r="49" spans="1:3" ht="12.75">
      <c r="A49" s="30" t="s">
        <v>133</v>
      </c>
      <c r="B49" s="31">
        <v>19</v>
      </c>
      <c r="C49" s="31">
        <v>13</v>
      </c>
    </row>
    <row r="50" spans="1:3" ht="12.75">
      <c r="A50" s="30" t="s">
        <v>134</v>
      </c>
      <c r="B50" s="31">
        <v>10</v>
      </c>
      <c r="C50" s="31">
        <v>7</v>
      </c>
    </row>
    <row r="51" spans="1:3" ht="12.75">
      <c r="A51" s="30" t="s">
        <v>135</v>
      </c>
      <c r="B51" s="31">
        <v>0</v>
      </c>
      <c r="C51" s="31">
        <v>0</v>
      </c>
    </row>
    <row r="52" spans="1:3" ht="12.75">
      <c r="A52" s="30" t="s">
        <v>136</v>
      </c>
      <c r="B52" s="31">
        <v>5</v>
      </c>
      <c r="C52" s="31">
        <v>6</v>
      </c>
    </row>
    <row r="53" spans="1:3" ht="12.75">
      <c r="A53" s="30" t="s">
        <v>62</v>
      </c>
      <c r="B53" s="31">
        <v>0</v>
      </c>
      <c r="C53" s="31">
        <v>0</v>
      </c>
    </row>
    <row r="54" spans="1:3" ht="12.75">
      <c r="A54" s="30" t="s">
        <v>137</v>
      </c>
      <c r="B54" s="31">
        <v>0</v>
      </c>
      <c r="C54" s="31">
        <v>1</v>
      </c>
    </row>
    <row r="55" spans="1:3" ht="12.75">
      <c r="A55" s="32" t="s">
        <v>71</v>
      </c>
      <c r="B55" s="33">
        <f>SUM(B45:B54)</f>
        <v>240</v>
      </c>
      <c r="C55" s="33">
        <f>SUM(C45:C54)</f>
        <v>232</v>
      </c>
    </row>
    <row r="56" spans="1:3" ht="13.5" thickBot="1">
      <c r="A56" s="4" t="s">
        <v>68</v>
      </c>
      <c r="B56" s="4" t="s">
        <v>68</v>
      </c>
      <c r="C56" s="4" t="s">
        <v>68</v>
      </c>
    </row>
    <row r="57" spans="1:3" ht="13.5" thickBot="1">
      <c r="A57" s="55" t="s">
        <v>93</v>
      </c>
      <c r="B57" s="56"/>
      <c r="C57" s="57"/>
    </row>
    <row r="58" spans="1:3" s="20" customFormat="1" ht="12.75">
      <c r="A58" s="29" t="s">
        <v>82</v>
      </c>
      <c r="B58" s="29" t="s">
        <v>0</v>
      </c>
      <c r="C58" s="29" t="s">
        <v>1</v>
      </c>
    </row>
    <row r="59" spans="1:3" ht="12.75">
      <c r="A59" s="30" t="s">
        <v>129</v>
      </c>
      <c r="B59" s="31">
        <v>7491</v>
      </c>
      <c r="C59" s="31">
        <v>7623</v>
      </c>
    </row>
    <row r="60" spans="1:3" ht="12.75">
      <c r="A60" s="30" t="s">
        <v>130</v>
      </c>
      <c r="B60" s="31">
        <v>2478</v>
      </c>
      <c r="C60" s="31">
        <v>2528</v>
      </c>
    </row>
    <row r="61" spans="1:3" ht="12.75">
      <c r="A61" s="30" t="s">
        <v>131</v>
      </c>
      <c r="B61" s="31">
        <f>8396+32</f>
        <v>8428</v>
      </c>
      <c r="C61" s="31">
        <f>8233+28</f>
        <v>8261</v>
      </c>
    </row>
    <row r="62" spans="1:3" ht="12.75">
      <c r="A62" s="30" t="s">
        <v>132</v>
      </c>
      <c r="B62" s="31">
        <v>4</v>
      </c>
      <c r="C62" s="31">
        <v>9</v>
      </c>
    </row>
    <row r="63" spans="1:3" ht="12.75">
      <c r="A63" s="30" t="s">
        <v>133</v>
      </c>
      <c r="B63" s="31">
        <v>835</v>
      </c>
      <c r="C63" s="31">
        <v>802</v>
      </c>
    </row>
    <row r="64" spans="1:3" ht="12.75">
      <c r="A64" s="30" t="s">
        <v>134</v>
      </c>
      <c r="B64" s="31">
        <v>1233</v>
      </c>
      <c r="C64" s="31">
        <v>1165</v>
      </c>
    </row>
    <row r="65" spans="1:3" ht="12.75">
      <c r="A65" s="30" t="s">
        <v>135</v>
      </c>
      <c r="B65" s="31">
        <v>3519</v>
      </c>
      <c r="C65" s="31">
        <v>4132</v>
      </c>
    </row>
    <row r="66" spans="1:3" ht="12.75">
      <c r="A66" s="30" t="s">
        <v>136</v>
      </c>
      <c r="B66" s="31">
        <v>18359</v>
      </c>
      <c r="C66" s="31">
        <v>19055</v>
      </c>
    </row>
    <row r="67" spans="1:3" ht="12.75">
      <c r="A67" s="30" t="s">
        <v>62</v>
      </c>
      <c r="B67" s="31">
        <v>0</v>
      </c>
      <c r="C67" s="31">
        <v>2</v>
      </c>
    </row>
    <row r="68" spans="1:3" ht="12.75">
      <c r="A68" s="30" t="s">
        <v>137</v>
      </c>
      <c r="B68" s="31">
        <v>291</v>
      </c>
      <c r="C68" s="31">
        <v>224</v>
      </c>
    </row>
    <row r="69" spans="1:3" ht="12.75">
      <c r="A69" s="32" t="s">
        <v>71</v>
      </c>
      <c r="B69" s="33">
        <f>SUM(B59:B68)</f>
        <v>42638</v>
      </c>
      <c r="C69" s="33">
        <f>SUM(C59:C68)</f>
        <v>43801</v>
      </c>
    </row>
    <row r="70" spans="1:3" ht="13.5" thickBot="1">
      <c r="A70" s="4" t="s">
        <v>68</v>
      </c>
      <c r="B70" s="4" t="s">
        <v>68</v>
      </c>
      <c r="C70" s="4" t="s">
        <v>68</v>
      </c>
    </row>
    <row r="71" spans="1:3" ht="13.5" thickBot="1">
      <c r="A71" s="55" t="s">
        <v>94</v>
      </c>
      <c r="B71" s="56"/>
      <c r="C71" s="57"/>
    </row>
    <row r="72" spans="1:3" s="20" customFormat="1" ht="12.75">
      <c r="A72" s="29" t="s">
        <v>82</v>
      </c>
      <c r="B72" s="29" t="s">
        <v>0</v>
      </c>
      <c r="C72" s="29" t="s">
        <v>1</v>
      </c>
    </row>
    <row r="73" spans="1:3" ht="12.75">
      <c r="A73" s="30" t="s">
        <v>129</v>
      </c>
      <c r="B73" s="31">
        <v>11641</v>
      </c>
      <c r="C73" s="31">
        <v>12267</v>
      </c>
    </row>
    <row r="74" spans="1:3" ht="12.75">
      <c r="A74" s="30" t="s">
        <v>130</v>
      </c>
      <c r="B74" s="31">
        <v>4726</v>
      </c>
      <c r="C74" s="31">
        <v>4569</v>
      </c>
    </row>
    <row r="75" spans="1:3" ht="12.75">
      <c r="A75" s="30" t="s">
        <v>131</v>
      </c>
      <c r="B75" s="31">
        <f>14910+32+2+11+60+13</f>
        <v>15028</v>
      </c>
      <c r="C75" s="31">
        <f>14592+11+47+1+28</f>
        <v>14679</v>
      </c>
    </row>
    <row r="76" spans="1:3" ht="12.75">
      <c r="A76" s="30" t="s">
        <v>132</v>
      </c>
      <c r="B76" s="31">
        <v>2641</v>
      </c>
      <c r="C76" s="31">
        <v>2736</v>
      </c>
    </row>
    <row r="77" spans="1:3" ht="12.75">
      <c r="A77" s="30" t="s">
        <v>133</v>
      </c>
      <c r="B77" s="31">
        <v>1687</v>
      </c>
      <c r="C77" s="31">
        <v>1491</v>
      </c>
    </row>
    <row r="78" spans="1:3" ht="12.75">
      <c r="A78" s="30" t="s">
        <v>134</v>
      </c>
      <c r="B78" s="31">
        <v>1933</v>
      </c>
      <c r="C78" s="31">
        <v>1812</v>
      </c>
    </row>
    <row r="79" spans="1:3" ht="12.75">
      <c r="A79" s="30" t="s">
        <v>135</v>
      </c>
      <c r="B79" s="31">
        <v>5396</v>
      </c>
      <c r="C79" s="31">
        <v>6046</v>
      </c>
    </row>
    <row r="80" spans="1:3" ht="12.75">
      <c r="A80" s="30" t="s">
        <v>136</v>
      </c>
      <c r="B80" s="31">
        <v>28946</v>
      </c>
      <c r="C80" s="31">
        <v>29420</v>
      </c>
    </row>
    <row r="81" spans="1:3" ht="12.75">
      <c r="A81" s="30" t="s">
        <v>62</v>
      </c>
      <c r="B81" s="31">
        <v>2</v>
      </c>
      <c r="C81" s="31">
        <v>5</v>
      </c>
    </row>
    <row r="82" spans="1:3" ht="12.75">
      <c r="A82" s="30" t="s">
        <v>137</v>
      </c>
      <c r="B82" s="31">
        <v>537</v>
      </c>
      <c r="C82" s="31">
        <v>425</v>
      </c>
    </row>
    <row r="83" spans="1:3" ht="12.75">
      <c r="A83" s="32" t="s">
        <v>71</v>
      </c>
      <c r="B83" s="33">
        <v>72537</v>
      </c>
      <c r="C83" s="35">
        <f>SUM(C73:C82)</f>
        <v>73450</v>
      </c>
    </row>
    <row r="84" spans="1:3" ht="12.75">
      <c r="A84" s="32" t="s">
        <v>80</v>
      </c>
      <c r="B84" s="33">
        <v>13326</v>
      </c>
      <c r="C84" s="34" t="s">
        <v>73</v>
      </c>
    </row>
    <row r="85" spans="1:3" ht="12.75">
      <c r="A85" s="32" t="s">
        <v>81</v>
      </c>
      <c r="B85" s="33">
        <v>85863</v>
      </c>
      <c r="C85" s="34" t="s">
        <v>73</v>
      </c>
    </row>
  </sheetData>
  <sheetProtection/>
  <mergeCells count="6">
    <mergeCell ref="A71:C71"/>
    <mergeCell ref="A57:C57"/>
    <mergeCell ref="A43:C43"/>
    <mergeCell ref="A29:C29"/>
    <mergeCell ref="A15:C15"/>
    <mergeCell ref="A1:C1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2004</oddHeader>
    <oddFooter>&amp;L2nd District Court: Filings and Dispositions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63">
      <selection activeCell="D74" sqref="D74"/>
    </sheetView>
  </sheetViews>
  <sheetFormatPr defaultColWidth="9.140625" defaultRowHeight="12.75"/>
  <cols>
    <col min="1" max="1" width="27.7109375" style="7" customWidth="1"/>
    <col min="2" max="3" width="24.7109375" style="10" customWidth="1"/>
    <col min="4" max="16384" width="9.140625" style="2" customWidth="1"/>
  </cols>
  <sheetData>
    <row r="1" spans="1:3" ht="13.5" thickBot="1">
      <c r="A1" s="52" t="s">
        <v>98</v>
      </c>
      <c r="B1" s="53"/>
      <c r="C1" s="54"/>
    </row>
    <row r="2" spans="1:3" s="20" customFormat="1" ht="12.75">
      <c r="A2" s="21" t="s">
        <v>82</v>
      </c>
      <c r="B2" s="22" t="s">
        <v>0</v>
      </c>
      <c r="C2" s="22" t="s">
        <v>1</v>
      </c>
    </row>
    <row r="3" spans="1:3" ht="12.75">
      <c r="A3" s="26" t="s">
        <v>129</v>
      </c>
      <c r="B3" s="15">
        <v>9020</v>
      </c>
      <c r="C3" s="15">
        <v>10567</v>
      </c>
    </row>
    <row r="4" spans="1:3" ht="12.75">
      <c r="A4" s="26" t="s">
        <v>130</v>
      </c>
      <c r="B4" s="15">
        <v>7789</v>
      </c>
      <c r="C4" s="15">
        <v>7937</v>
      </c>
    </row>
    <row r="5" spans="1:3" ht="12.75">
      <c r="A5" s="26" t="s">
        <v>131</v>
      </c>
      <c r="B5" s="15">
        <f>23346+143</f>
        <v>23489</v>
      </c>
      <c r="C5" s="15">
        <f>22157+77</f>
        <v>22234</v>
      </c>
    </row>
    <row r="6" spans="1:3" ht="12.75">
      <c r="A6" s="26" t="s">
        <v>132</v>
      </c>
      <c r="B6" s="15">
        <v>0</v>
      </c>
      <c r="C6" s="15">
        <v>12</v>
      </c>
    </row>
    <row r="7" spans="1:3" ht="12.75">
      <c r="A7" s="26" t="s">
        <v>133</v>
      </c>
      <c r="B7" s="15">
        <v>3393</v>
      </c>
      <c r="C7" s="15">
        <v>3296</v>
      </c>
    </row>
    <row r="8" spans="1:3" ht="12.75">
      <c r="A8" s="26" t="s">
        <v>134</v>
      </c>
      <c r="B8" s="15">
        <v>2890</v>
      </c>
      <c r="C8" s="15">
        <v>2623</v>
      </c>
    </row>
    <row r="9" spans="1:3" ht="12.75">
      <c r="A9" s="26" t="s">
        <v>135</v>
      </c>
      <c r="B9" s="15">
        <v>6565</v>
      </c>
      <c r="C9" s="15">
        <v>21172</v>
      </c>
    </row>
    <row r="10" spans="1:3" ht="12.75">
      <c r="A10" s="26" t="s">
        <v>136</v>
      </c>
      <c r="B10" s="15">
        <v>87</v>
      </c>
      <c r="C10" s="15">
        <v>1743</v>
      </c>
    </row>
    <row r="11" spans="1:3" ht="12.75">
      <c r="A11" s="26" t="s">
        <v>62</v>
      </c>
      <c r="B11" s="15">
        <v>18</v>
      </c>
      <c r="C11" s="15">
        <v>8</v>
      </c>
    </row>
    <row r="12" spans="1:3" ht="12.75">
      <c r="A12" s="26" t="s">
        <v>137</v>
      </c>
      <c r="B12" s="15">
        <v>1426</v>
      </c>
      <c r="C12" s="15">
        <v>1283</v>
      </c>
    </row>
    <row r="13" spans="1:3" ht="12.75">
      <c r="A13" s="40" t="s">
        <v>71</v>
      </c>
      <c r="B13" s="41">
        <f>SUM(B3:B12)</f>
        <v>54677</v>
      </c>
      <c r="C13" s="41">
        <f>SUM(C3:C12)</f>
        <v>70875</v>
      </c>
    </row>
    <row r="14" spans="1:3" ht="13.5" thickBot="1">
      <c r="A14" s="6" t="s">
        <v>68</v>
      </c>
      <c r="B14" s="23" t="s">
        <v>68</v>
      </c>
      <c r="C14" s="23" t="s">
        <v>68</v>
      </c>
    </row>
    <row r="15" spans="1:3" ht="13.5" thickBot="1">
      <c r="A15" s="52" t="s">
        <v>126</v>
      </c>
      <c r="B15" s="53"/>
      <c r="C15" s="54"/>
    </row>
    <row r="16" spans="1:3" s="20" customFormat="1" ht="12.75">
      <c r="A16" s="21" t="s">
        <v>82</v>
      </c>
      <c r="B16" s="22" t="s">
        <v>0</v>
      </c>
      <c r="C16" s="22" t="s">
        <v>1</v>
      </c>
    </row>
    <row r="17" spans="1:3" ht="12.75">
      <c r="A17" s="26" t="s">
        <v>129</v>
      </c>
      <c r="B17" s="15">
        <v>701</v>
      </c>
      <c r="C17" s="15">
        <v>761</v>
      </c>
    </row>
    <row r="18" spans="1:3" ht="12.75">
      <c r="A18" s="26" t="s">
        <v>130</v>
      </c>
      <c r="B18" s="15">
        <v>0</v>
      </c>
      <c r="C18" s="15">
        <v>0</v>
      </c>
    </row>
    <row r="19" spans="1:3" ht="12.75">
      <c r="A19" s="26" t="s">
        <v>131</v>
      </c>
      <c r="B19" s="15">
        <v>8083</v>
      </c>
      <c r="C19" s="15">
        <v>9161</v>
      </c>
    </row>
    <row r="20" spans="1:3" ht="12.75">
      <c r="A20" s="26" t="s">
        <v>132</v>
      </c>
      <c r="B20" s="15">
        <v>0</v>
      </c>
      <c r="C20" s="15">
        <v>0</v>
      </c>
    </row>
    <row r="21" spans="1:3" ht="12.75">
      <c r="A21" s="26" t="s">
        <v>133</v>
      </c>
      <c r="B21" s="15">
        <v>0</v>
      </c>
      <c r="C21" s="15">
        <v>0</v>
      </c>
    </row>
    <row r="22" spans="1:3" ht="12.75">
      <c r="A22" s="26" t="s">
        <v>134</v>
      </c>
      <c r="B22" s="15">
        <v>2037</v>
      </c>
      <c r="C22" s="15">
        <v>1927</v>
      </c>
    </row>
    <row r="23" spans="1:3" ht="12.75">
      <c r="A23" s="26" t="s">
        <v>135</v>
      </c>
      <c r="B23" s="15">
        <v>3</v>
      </c>
      <c r="C23" s="15">
        <v>610</v>
      </c>
    </row>
    <row r="24" spans="1:3" ht="12.75">
      <c r="A24" s="26" t="s">
        <v>136</v>
      </c>
      <c r="B24" s="15">
        <v>68</v>
      </c>
      <c r="C24" s="15">
        <v>89</v>
      </c>
    </row>
    <row r="25" spans="1:3" ht="12.75">
      <c r="A25" s="26" t="s">
        <v>62</v>
      </c>
      <c r="B25" s="15">
        <v>0</v>
      </c>
      <c r="C25" s="15">
        <v>0</v>
      </c>
    </row>
    <row r="26" spans="1:3" ht="12.75">
      <c r="A26" s="26" t="s">
        <v>137</v>
      </c>
      <c r="B26" s="15">
        <v>5</v>
      </c>
      <c r="C26" s="15">
        <v>15</v>
      </c>
    </row>
    <row r="27" spans="1:3" ht="12.75">
      <c r="A27" s="40" t="s">
        <v>71</v>
      </c>
      <c r="B27" s="41">
        <f>SUM(B17:B26)</f>
        <v>10897</v>
      </c>
      <c r="C27" s="41">
        <f>SUM(C17:C26)</f>
        <v>12563</v>
      </c>
    </row>
    <row r="28" spans="1:3" ht="13.5" thickBot="1">
      <c r="A28" s="5"/>
      <c r="B28" s="9"/>
      <c r="C28" s="9"/>
    </row>
    <row r="29" spans="1:3" ht="13.5" thickBot="1">
      <c r="A29" s="52" t="s">
        <v>95</v>
      </c>
      <c r="B29" s="53"/>
      <c r="C29" s="54"/>
    </row>
    <row r="30" spans="1:3" s="20" customFormat="1" ht="12.75">
      <c r="A30" s="21" t="s">
        <v>82</v>
      </c>
      <c r="B30" s="22" t="s">
        <v>0</v>
      </c>
      <c r="C30" s="22" t="s">
        <v>1</v>
      </c>
    </row>
    <row r="31" spans="1:3" ht="12.75">
      <c r="A31" s="26" t="s">
        <v>129</v>
      </c>
      <c r="B31" s="15">
        <v>289</v>
      </c>
      <c r="C31" s="15">
        <v>265</v>
      </c>
    </row>
    <row r="32" spans="1:3" ht="12.75">
      <c r="A32" s="26" t="s">
        <v>130</v>
      </c>
      <c r="B32" s="15">
        <v>264</v>
      </c>
      <c r="C32" s="15">
        <v>281</v>
      </c>
    </row>
    <row r="33" spans="1:3" ht="12.75">
      <c r="A33" s="26" t="s">
        <v>131</v>
      </c>
      <c r="B33" s="15">
        <f>686+25</f>
        <v>711</v>
      </c>
      <c r="C33" s="15">
        <f>651+19</f>
        <v>670</v>
      </c>
    </row>
    <row r="34" spans="1:3" ht="12.75">
      <c r="A34" s="26" t="s">
        <v>132</v>
      </c>
      <c r="B34" s="15">
        <v>0</v>
      </c>
      <c r="C34" s="15">
        <v>1</v>
      </c>
    </row>
    <row r="35" spans="1:3" ht="12.75">
      <c r="A35" s="26" t="s">
        <v>133</v>
      </c>
      <c r="B35" s="15">
        <v>88</v>
      </c>
      <c r="C35" s="15">
        <v>7</v>
      </c>
    </row>
    <row r="36" spans="1:3" ht="12.75">
      <c r="A36" s="26" t="s">
        <v>134</v>
      </c>
      <c r="B36" s="15">
        <v>106</v>
      </c>
      <c r="C36" s="15">
        <v>114</v>
      </c>
    </row>
    <row r="37" spans="1:3" ht="12.75">
      <c r="A37" s="26" t="s">
        <v>135</v>
      </c>
      <c r="B37" s="15">
        <v>285</v>
      </c>
      <c r="C37" s="15">
        <v>179</v>
      </c>
    </row>
    <row r="38" spans="1:3" ht="12.75">
      <c r="A38" s="26" t="s">
        <v>136</v>
      </c>
      <c r="B38" s="15">
        <v>13</v>
      </c>
      <c r="C38" s="15">
        <v>68</v>
      </c>
    </row>
    <row r="39" spans="1:3" ht="12.75">
      <c r="A39" s="26" t="s">
        <v>62</v>
      </c>
      <c r="B39" s="15">
        <v>0</v>
      </c>
      <c r="C39" s="15">
        <v>0</v>
      </c>
    </row>
    <row r="40" spans="1:3" ht="12.75">
      <c r="A40" s="26" t="s">
        <v>137</v>
      </c>
      <c r="B40" s="15">
        <v>36</v>
      </c>
      <c r="C40" s="15">
        <v>32</v>
      </c>
    </row>
    <row r="41" spans="1:3" ht="12.75">
      <c r="A41" s="40" t="s">
        <v>71</v>
      </c>
      <c r="B41" s="41">
        <f>SUM(B31:B40)</f>
        <v>1792</v>
      </c>
      <c r="C41" s="41">
        <f>SUM(C31:C40)</f>
        <v>1617</v>
      </c>
    </row>
    <row r="42" spans="1:3" ht="13.5" thickBot="1">
      <c r="A42" s="6"/>
      <c r="B42" s="8"/>
      <c r="C42" s="8"/>
    </row>
    <row r="43" spans="1:3" ht="13.5" thickBot="1">
      <c r="A43" s="52" t="s">
        <v>96</v>
      </c>
      <c r="B43" s="53"/>
      <c r="C43" s="54"/>
    </row>
    <row r="44" spans="1:3" s="20" customFormat="1" ht="12.75">
      <c r="A44" s="21" t="s">
        <v>82</v>
      </c>
      <c r="B44" s="22" t="s">
        <v>0</v>
      </c>
      <c r="C44" s="22" t="s">
        <v>1</v>
      </c>
    </row>
    <row r="45" spans="1:3" ht="12.75">
      <c r="A45" s="26" t="s">
        <v>129</v>
      </c>
      <c r="B45" s="15">
        <v>588</v>
      </c>
      <c r="C45" s="15">
        <v>625</v>
      </c>
    </row>
    <row r="46" spans="1:3" ht="12.75">
      <c r="A46" s="26" t="s">
        <v>130</v>
      </c>
      <c r="B46" s="15">
        <v>407</v>
      </c>
      <c r="C46" s="15">
        <v>441</v>
      </c>
    </row>
    <row r="47" spans="1:3" ht="12.75">
      <c r="A47" s="26" t="s">
        <v>131</v>
      </c>
      <c r="B47" s="15">
        <f>1429+28</f>
        <v>1457</v>
      </c>
      <c r="C47" s="15">
        <f>1427+20</f>
        <v>1447</v>
      </c>
    </row>
    <row r="48" spans="1:3" ht="12.75">
      <c r="A48" s="26" t="s">
        <v>132</v>
      </c>
      <c r="B48" s="15">
        <v>0</v>
      </c>
      <c r="C48" s="15">
        <v>0</v>
      </c>
    </row>
    <row r="49" spans="1:3" ht="12.75">
      <c r="A49" s="26" t="s">
        <v>133</v>
      </c>
      <c r="B49" s="15">
        <v>128</v>
      </c>
      <c r="C49" s="15">
        <v>122</v>
      </c>
    </row>
    <row r="50" spans="1:3" ht="12.75">
      <c r="A50" s="26" t="s">
        <v>134</v>
      </c>
      <c r="B50" s="15">
        <v>159</v>
      </c>
      <c r="C50" s="15">
        <v>135</v>
      </c>
    </row>
    <row r="51" spans="1:3" ht="12.75">
      <c r="A51" s="26" t="s">
        <v>135</v>
      </c>
      <c r="B51" s="15">
        <v>413</v>
      </c>
      <c r="C51" s="15">
        <v>431</v>
      </c>
    </row>
    <row r="52" spans="1:3" ht="12.75">
      <c r="A52" s="26" t="s">
        <v>136</v>
      </c>
      <c r="B52" s="15">
        <v>8</v>
      </c>
      <c r="C52" s="15">
        <v>7</v>
      </c>
    </row>
    <row r="53" spans="1:3" ht="12.75">
      <c r="A53" s="26" t="s">
        <v>62</v>
      </c>
      <c r="B53" s="15">
        <v>0</v>
      </c>
      <c r="C53" s="15">
        <v>0</v>
      </c>
    </row>
    <row r="54" spans="1:3" ht="12.75">
      <c r="A54" s="26" t="s">
        <v>137</v>
      </c>
      <c r="B54" s="15">
        <v>42</v>
      </c>
      <c r="C54" s="15">
        <v>33</v>
      </c>
    </row>
    <row r="55" spans="1:3" ht="12.75">
      <c r="A55" s="40" t="s">
        <v>71</v>
      </c>
      <c r="B55" s="41">
        <f>SUM(B45:B54)</f>
        <v>3202</v>
      </c>
      <c r="C55" s="41">
        <f>SUM(C45:C54)</f>
        <v>3241</v>
      </c>
    </row>
    <row r="56" spans="1:3" ht="13.5" thickBot="1">
      <c r="A56" s="6" t="s">
        <v>68</v>
      </c>
      <c r="B56" s="23" t="s">
        <v>68</v>
      </c>
      <c r="C56" s="23" t="s">
        <v>68</v>
      </c>
    </row>
    <row r="57" spans="1:3" ht="13.5" thickBot="1">
      <c r="A57" s="52" t="s">
        <v>127</v>
      </c>
      <c r="B57" s="53"/>
      <c r="C57" s="54"/>
    </row>
    <row r="58" spans="1:3" s="20" customFormat="1" ht="12.75">
      <c r="A58" s="21" t="s">
        <v>82</v>
      </c>
      <c r="B58" s="22" t="s">
        <v>0</v>
      </c>
      <c r="C58" s="22" t="s">
        <v>1</v>
      </c>
    </row>
    <row r="59" spans="1:3" ht="12.75">
      <c r="A59" s="26" t="s">
        <v>129</v>
      </c>
      <c r="B59" s="15">
        <v>2907</v>
      </c>
      <c r="C59" s="15">
        <v>3596</v>
      </c>
    </row>
    <row r="60" spans="1:3" ht="12.75">
      <c r="A60" s="26" t="s">
        <v>130</v>
      </c>
      <c r="B60" s="15">
        <v>244</v>
      </c>
      <c r="C60" s="15">
        <v>193</v>
      </c>
    </row>
    <row r="61" spans="1:3" ht="12.75">
      <c r="A61" s="26" t="s">
        <v>131</v>
      </c>
      <c r="B61" s="15">
        <v>8405</v>
      </c>
      <c r="C61" s="15">
        <v>9203</v>
      </c>
    </row>
    <row r="62" spans="1:3" ht="12.75">
      <c r="A62" s="26" t="s">
        <v>132</v>
      </c>
      <c r="B62" s="15">
        <v>0</v>
      </c>
      <c r="C62" s="15">
        <v>0</v>
      </c>
    </row>
    <row r="63" spans="1:3" ht="12.75">
      <c r="A63" s="26" t="s">
        <v>133</v>
      </c>
      <c r="B63" s="15">
        <v>3</v>
      </c>
      <c r="C63" s="15">
        <v>0</v>
      </c>
    </row>
    <row r="64" spans="1:3" ht="12.75">
      <c r="A64" s="26" t="s">
        <v>134</v>
      </c>
      <c r="B64" s="15">
        <v>609</v>
      </c>
      <c r="C64" s="15">
        <v>665</v>
      </c>
    </row>
    <row r="65" spans="1:3" ht="12.75">
      <c r="A65" s="26" t="s">
        <v>135</v>
      </c>
      <c r="B65" s="15">
        <v>3</v>
      </c>
      <c r="C65" s="15">
        <v>1225</v>
      </c>
    </row>
    <row r="66" spans="1:3" ht="12.75">
      <c r="A66" s="26" t="s">
        <v>136</v>
      </c>
      <c r="B66" s="15">
        <v>70</v>
      </c>
      <c r="C66" s="15">
        <v>565</v>
      </c>
    </row>
    <row r="67" spans="1:3" ht="12.75">
      <c r="A67" s="26" t="s">
        <v>62</v>
      </c>
      <c r="B67" s="15">
        <v>0</v>
      </c>
      <c r="C67" s="15">
        <v>0</v>
      </c>
    </row>
    <row r="68" spans="1:3" ht="12.75">
      <c r="A68" s="26" t="s">
        <v>137</v>
      </c>
      <c r="B68" s="15">
        <v>20</v>
      </c>
      <c r="C68" s="15">
        <v>20</v>
      </c>
    </row>
    <row r="69" spans="1:3" ht="12.75">
      <c r="A69" s="40" t="s">
        <v>71</v>
      </c>
      <c r="B69" s="41">
        <f>SUM(B59:B68)</f>
        <v>12261</v>
      </c>
      <c r="C69" s="41">
        <f>SUM(C59:C68)</f>
        <v>15467</v>
      </c>
    </row>
    <row r="70" spans="1:3" ht="13.5" thickBot="1">
      <c r="A70" s="6" t="s">
        <v>68</v>
      </c>
      <c r="B70" s="23" t="s">
        <v>68</v>
      </c>
      <c r="C70" s="23" t="s">
        <v>68</v>
      </c>
    </row>
    <row r="71" spans="1:3" ht="13.5" thickBot="1">
      <c r="A71" s="52" t="s">
        <v>97</v>
      </c>
      <c r="B71" s="53"/>
      <c r="C71" s="54"/>
    </row>
    <row r="72" spans="1:3" s="20" customFormat="1" ht="12.75">
      <c r="A72" s="21" t="s">
        <v>82</v>
      </c>
      <c r="B72" s="22" t="s">
        <v>0</v>
      </c>
      <c r="C72" s="22" t="s">
        <v>1</v>
      </c>
    </row>
    <row r="73" spans="1:3" ht="12.75">
      <c r="A73" s="26" t="s">
        <v>129</v>
      </c>
      <c r="B73" s="15">
        <v>13505</v>
      </c>
      <c r="C73" s="15">
        <v>15814</v>
      </c>
    </row>
    <row r="74" spans="1:3" ht="12.75">
      <c r="A74" s="26" t="s">
        <v>130</v>
      </c>
      <c r="B74" s="15">
        <v>8704</v>
      </c>
      <c r="C74" s="15">
        <v>8852</v>
      </c>
    </row>
    <row r="75" spans="1:3" ht="12.75">
      <c r="A75" s="26" t="s">
        <v>131</v>
      </c>
      <c r="B75" s="15">
        <f>41949+143+25+28</f>
        <v>42145</v>
      </c>
      <c r="C75" s="15">
        <f>42599+77+19+20</f>
        <v>42715</v>
      </c>
    </row>
    <row r="76" spans="1:3" ht="12.75">
      <c r="A76" s="26" t="s">
        <v>132</v>
      </c>
      <c r="B76" s="15">
        <v>0</v>
      </c>
      <c r="C76" s="15">
        <v>13</v>
      </c>
    </row>
    <row r="77" spans="1:3" ht="12.75">
      <c r="A77" s="26" t="s">
        <v>133</v>
      </c>
      <c r="B77" s="15">
        <v>3612</v>
      </c>
      <c r="C77" s="15">
        <v>3425</v>
      </c>
    </row>
    <row r="78" spans="1:3" ht="12.75">
      <c r="A78" s="26" t="s">
        <v>134</v>
      </c>
      <c r="B78" s="15">
        <v>5801</v>
      </c>
      <c r="C78" s="15">
        <v>5464</v>
      </c>
    </row>
    <row r="79" spans="1:3" ht="12.75">
      <c r="A79" s="26" t="s">
        <v>135</v>
      </c>
      <c r="B79" s="15">
        <v>7269</v>
      </c>
      <c r="C79" s="15">
        <v>23617</v>
      </c>
    </row>
    <row r="80" spans="1:3" ht="12.75">
      <c r="A80" s="26" t="s">
        <v>136</v>
      </c>
      <c r="B80" s="15">
        <v>246</v>
      </c>
      <c r="C80" s="15">
        <v>2472</v>
      </c>
    </row>
    <row r="81" spans="1:3" ht="12.75">
      <c r="A81" s="26" t="s">
        <v>62</v>
      </c>
      <c r="B81" s="15">
        <v>18</v>
      </c>
      <c r="C81" s="15">
        <v>8</v>
      </c>
    </row>
    <row r="82" spans="1:3" ht="12.75">
      <c r="A82" s="26" t="s">
        <v>137</v>
      </c>
      <c r="B82" s="15">
        <v>1529</v>
      </c>
      <c r="C82" s="15">
        <v>1383</v>
      </c>
    </row>
    <row r="83" spans="1:3" ht="12.75">
      <c r="A83" s="40" t="s">
        <v>71</v>
      </c>
      <c r="B83" s="44">
        <v>82829</v>
      </c>
      <c r="C83" s="44">
        <f>SUM(C73:C82)</f>
        <v>103763</v>
      </c>
    </row>
    <row r="84" spans="1:3" ht="12.75">
      <c r="A84" s="40" t="s">
        <v>80</v>
      </c>
      <c r="B84" s="42">
        <v>38870</v>
      </c>
      <c r="C84" s="42" t="s">
        <v>73</v>
      </c>
    </row>
    <row r="85" spans="1:3" ht="12.75">
      <c r="A85" s="40" t="s">
        <v>81</v>
      </c>
      <c r="B85" s="42">
        <v>121699</v>
      </c>
      <c r="C85" s="42" t="s">
        <v>73</v>
      </c>
    </row>
  </sheetData>
  <sheetProtection/>
  <mergeCells count="6">
    <mergeCell ref="A43:C43"/>
    <mergeCell ref="A57:C57"/>
    <mergeCell ref="A71:C71"/>
    <mergeCell ref="A29:C29"/>
    <mergeCell ref="A1:C1"/>
    <mergeCell ref="A15:C15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2004</oddHeader>
    <oddFooter>&amp;L3rd District Court: Filings and Dispositions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91">
      <selection activeCell="A99" sqref="A99:C99"/>
    </sheetView>
  </sheetViews>
  <sheetFormatPr defaultColWidth="9.140625" defaultRowHeight="12.75"/>
  <cols>
    <col min="1" max="1" width="27.7109375" style="7" customWidth="1"/>
    <col min="2" max="3" width="24.7109375" style="10" customWidth="1"/>
    <col min="4" max="16384" width="9.140625" style="2" customWidth="1"/>
  </cols>
  <sheetData>
    <row r="1" spans="1:3" ht="13.5" thickBot="1">
      <c r="A1" s="52" t="s">
        <v>105</v>
      </c>
      <c r="B1" s="53"/>
      <c r="C1" s="54"/>
    </row>
    <row r="2" spans="1:3" s="20" customFormat="1" ht="12.75">
      <c r="A2" s="21" t="s">
        <v>82</v>
      </c>
      <c r="B2" s="22" t="s">
        <v>0</v>
      </c>
      <c r="C2" s="22" t="s">
        <v>1</v>
      </c>
    </row>
    <row r="3" spans="1:3" ht="12.75">
      <c r="A3" s="26" t="s">
        <v>129</v>
      </c>
      <c r="B3" s="15">
        <v>1096</v>
      </c>
      <c r="C3" s="15">
        <v>1302</v>
      </c>
    </row>
    <row r="4" spans="1:3" ht="12.75">
      <c r="A4" s="26" t="s">
        <v>130</v>
      </c>
      <c r="B4" s="15">
        <v>0</v>
      </c>
      <c r="C4" s="15">
        <v>0</v>
      </c>
    </row>
    <row r="5" spans="1:3" ht="12.75">
      <c r="A5" s="26" t="s">
        <v>131</v>
      </c>
      <c r="B5" s="15">
        <v>3736</v>
      </c>
      <c r="C5" s="15">
        <v>4132</v>
      </c>
    </row>
    <row r="6" spans="1:3" ht="12.75">
      <c r="A6" s="26" t="s">
        <v>132</v>
      </c>
      <c r="B6" s="15">
        <v>354</v>
      </c>
      <c r="C6" s="15">
        <v>330</v>
      </c>
    </row>
    <row r="7" spans="1:3" ht="12.75">
      <c r="A7" s="26" t="s">
        <v>133</v>
      </c>
      <c r="B7" s="15">
        <v>0</v>
      </c>
      <c r="C7" s="15">
        <v>0</v>
      </c>
    </row>
    <row r="8" spans="1:3" ht="12.75">
      <c r="A8" s="26" t="s">
        <v>134</v>
      </c>
      <c r="B8" s="15">
        <v>154</v>
      </c>
      <c r="C8" s="15">
        <v>184</v>
      </c>
    </row>
    <row r="9" spans="1:3" ht="12.75">
      <c r="A9" s="26" t="s">
        <v>135</v>
      </c>
      <c r="B9" s="15">
        <v>417</v>
      </c>
      <c r="C9" s="15">
        <v>634</v>
      </c>
    </row>
    <row r="10" spans="1:3" ht="12.75">
      <c r="A10" s="26" t="s">
        <v>136</v>
      </c>
      <c r="B10" s="15">
        <v>3394</v>
      </c>
      <c r="C10" s="15">
        <v>3089</v>
      </c>
    </row>
    <row r="11" spans="1:3" ht="12.75">
      <c r="A11" s="26" t="s">
        <v>62</v>
      </c>
      <c r="B11" s="15">
        <v>0</v>
      </c>
      <c r="C11" s="15">
        <v>0</v>
      </c>
    </row>
    <row r="12" spans="1:3" ht="12.75">
      <c r="A12" s="26" t="s">
        <v>137</v>
      </c>
      <c r="B12" s="15">
        <v>1</v>
      </c>
      <c r="C12" s="15">
        <v>0</v>
      </c>
    </row>
    <row r="13" spans="1:3" ht="12.75">
      <c r="A13" s="40" t="s">
        <v>71</v>
      </c>
      <c r="B13" s="41">
        <f>SUM(B3:B12)</f>
        <v>9152</v>
      </c>
      <c r="C13" s="41">
        <f>SUM(C3:C12)</f>
        <v>9671</v>
      </c>
    </row>
    <row r="14" spans="1:3" ht="13.5" thickBot="1">
      <c r="A14" s="6" t="s">
        <v>68</v>
      </c>
      <c r="B14" s="23" t="s">
        <v>68</v>
      </c>
      <c r="C14" s="23" t="s">
        <v>68</v>
      </c>
    </row>
    <row r="15" spans="1:3" ht="13.5" thickBot="1">
      <c r="A15" s="52" t="s">
        <v>99</v>
      </c>
      <c r="B15" s="53"/>
      <c r="C15" s="54"/>
    </row>
    <row r="16" spans="1:3" s="20" customFormat="1" ht="12.75">
      <c r="A16" s="21" t="s">
        <v>82</v>
      </c>
      <c r="B16" s="22" t="s">
        <v>0</v>
      </c>
      <c r="C16" s="22" t="s">
        <v>1</v>
      </c>
    </row>
    <row r="17" spans="1:3" ht="12.75">
      <c r="A17" s="26" t="s">
        <v>129</v>
      </c>
      <c r="B17" s="15">
        <v>237</v>
      </c>
      <c r="C17" s="15">
        <v>259</v>
      </c>
    </row>
    <row r="18" spans="1:3" ht="12.75">
      <c r="A18" s="26" t="s">
        <v>130</v>
      </c>
      <c r="B18" s="15">
        <v>103</v>
      </c>
      <c r="C18" s="15">
        <v>89</v>
      </c>
    </row>
    <row r="19" spans="1:3" ht="12.75">
      <c r="A19" s="26" t="s">
        <v>131</v>
      </c>
      <c r="B19" s="15">
        <v>140</v>
      </c>
      <c r="C19" s="15">
        <v>141</v>
      </c>
    </row>
    <row r="20" spans="1:3" ht="12.75">
      <c r="A20" s="26" t="s">
        <v>132</v>
      </c>
      <c r="B20" s="15">
        <v>0</v>
      </c>
      <c r="C20" s="15">
        <v>0</v>
      </c>
    </row>
    <row r="21" spans="1:3" ht="12.75">
      <c r="A21" s="26" t="s">
        <v>133</v>
      </c>
      <c r="B21" s="15">
        <v>25</v>
      </c>
      <c r="C21" s="15">
        <v>19</v>
      </c>
    </row>
    <row r="22" spans="1:3" ht="12.75">
      <c r="A22" s="26" t="s">
        <v>134</v>
      </c>
      <c r="B22" s="15">
        <v>12</v>
      </c>
      <c r="C22" s="15">
        <v>12</v>
      </c>
    </row>
    <row r="23" spans="1:3" ht="12.75">
      <c r="A23" s="26" t="s">
        <v>135</v>
      </c>
      <c r="B23" s="15">
        <v>52</v>
      </c>
      <c r="C23" s="15">
        <v>44</v>
      </c>
    </row>
    <row r="24" spans="1:3" ht="12.75">
      <c r="A24" s="26" t="s">
        <v>136</v>
      </c>
      <c r="B24" s="15">
        <v>5</v>
      </c>
      <c r="C24" s="15">
        <v>6</v>
      </c>
    </row>
    <row r="25" spans="1:3" ht="12.75">
      <c r="A25" s="26" t="s">
        <v>62</v>
      </c>
      <c r="B25" s="15">
        <v>0</v>
      </c>
      <c r="C25" s="15">
        <v>0</v>
      </c>
    </row>
    <row r="26" spans="1:3" ht="12.75">
      <c r="A26" s="26" t="s">
        <v>137</v>
      </c>
      <c r="B26" s="15">
        <v>3</v>
      </c>
      <c r="C26" s="15">
        <v>1</v>
      </c>
    </row>
    <row r="27" spans="1:3" ht="12.75">
      <c r="A27" s="40" t="s">
        <v>71</v>
      </c>
      <c r="B27" s="41">
        <f>SUM(B17:B26)</f>
        <v>577</v>
      </c>
      <c r="C27" s="41">
        <f>SUM(C17:C26)</f>
        <v>571</v>
      </c>
    </row>
    <row r="28" spans="1:3" ht="13.5" thickBot="1">
      <c r="A28" s="6" t="s">
        <v>68</v>
      </c>
      <c r="B28" s="23" t="s">
        <v>68</v>
      </c>
      <c r="C28" s="23" t="s">
        <v>68</v>
      </c>
    </row>
    <row r="29" spans="1:3" ht="13.5" thickBot="1">
      <c r="A29" s="52" t="s">
        <v>128</v>
      </c>
      <c r="B29" s="53"/>
      <c r="C29" s="54"/>
    </row>
    <row r="30" spans="1:3" s="20" customFormat="1" ht="12.75">
      <c r="A30" s="21" t="s">
        <v>82</v>
      </c>
      <c r="B30" s="22" t="s">
        <v>0</v>
      </c>
      <c r="C30" s="22" t="s">
        <v>1</v>
      </c>
    </row>
    <row r="31" spans="1:3" ht="12.75">
      <c r="A31" s="26" t="s">
        <v>129</v>
      </c>
      <c r="B31" s="15">
        <v>217</v>
      </c>
      <c r="C31" s="15">
        <v>255</v>
      </c>
    </row>
    <row r="32" spans="1:3" ht="12.75">
      <c r="A32" s="26" t="s">
        <v>130</v>
      </c>
      <c r="B32" s="15">
        <v>141</v>
      </c>
      <c r="C32" s="15">
        <v>152</v>
      </c>
    </row>
    <row r="33" spans="1:3" ht="12.75">
      <c r="A33" s="26" t="s">
        <v>131</v>
      </c>
      <c r="B33" s="15">
        <f>506+4</f>
        <v>510</v>
      </c>
      <c r="C33" s="15">
        <f>551+4</f>
        <v>555</v>
      </c>
    </row>
    <row r="34" spans="1:3" ht="12.75">
      <c r="A34" s="26" t="s">
        <v>132</v>
      </c>
      <c r="B34" s="15">
        <v>0</v>
      </c>
      <c r="C34" s="15">
        <v>0</v>
      </c>
    </row>
    <row r="35" spans="1:3" ht="12.75">
      <c r="A35" s="26" t="s">
        <v>133</v>
      </c>
      <c r="B35" s="15">
        <v>34</v>
      </c>
      <c r="C35" s="15">
        <v>37</v>
      </c>
    </row>
    <row r="36" spans="1:3" ht="12.75">
      <c r="A36" s="26" t="s">
        <v>134</v>
      </c>
      <c r="B36" s="15">
        <v>50</v>
      </c>
      <c r="C36" s="15">
        <v>62</v>
      </c>
    </row>
    <row r="37" spans="1:3" ht="12.75">
      <c r="A37" s="26" t="s">
        <v>135</v>
      </c>
      <c r="B37" s="15">
        <v>1</v>
      </c>
      <c r="C37" s="15">
        <v>1</v>
      </c>
    </row>
    <row r="38" spans="1:3" ht="12.75">
      <c r="A38" s="26" t="s">
        <v>136</v>
      </c>
      <c r="B38" s="15">
        <v>14</v>
      </c>
      <c r="C38" s="15">
        <v>17</v>
      </c>
    </row>
    <row r="39" spans="1:3" ht="12.75">
      <c r="A39" s="26" t="s">
        <v>62</v>
      </c>
      <c r="B39" s="15">
        <v>2</v>
      </c>
      <c r="C39" s="15">
        <v>0</v>
      </c>
    </row>
    <row r="40" spans="1:3" ht="12.75">
      <c r="A40" s="26" t="s">
        <v>137</v>
      </c>
      <c r="B40" s="15">
        <v>19</v>
      </c>
      <c r="C40" s="15">
        <v>13</v>
      </c>
    </row>
    <row r="41" spans="1:3" ht="12.75">
      <c r="A41" s="40" t="s">
        <v>71</v>
      </c>
      <c r="B41" s="41">
        <f>SUM(B31:B40)</f>
        <v>988</v>
      </c>
      <c r="C41" s="41">
        <f>SUM(C31:C40)</f>
        <v>1092</v>
      </c>
    </row>
    <row r="42" spans="1:3" ht="13.5" thickBot="1">
      <c r="A42" s="6"/>
      <c r="B42" s="23"/>
      <c r="C42" s="23"/>
    </row>
    <row r="43" spans="1:3" ht="13.5" thickBot="1">
      <c r="A43" s="52" t="s">
        <v>100</v>
      </c>
      <c r="B43" s="53"/>
      <c r="C43" s="54"/>
    </row>
    <row r="44" spans="1:3" s="20" customFormat="1" ht="12.75">
      <c r="A44" s="21" t="s">
        <v>82</v>
      </c>
      <c r="B44" s="22" t="s">
        <v>0</v>
      </c>
      <c r="C44" s="22" t="s">
        <v>1</v>
      </c>
    </row>
    <row r="45" spans="1:3" ht="12.75">
      <c r="A45" s="26" t="s">
        <v>129</v>
      </c>
      <c r="B45" s="15">
        <v>226</v>
      </c>
      <c r="C45" s="15">
        <v>216</v>
      </c>
    </row>
    <row r="46" spans="1:3" ht="12.75">
      <c r="A46" s="26" t="s">
        <v>130</v>
      </c>
      <c r="B46" s="15">
        <v>71</v>
      </c>
      <c r="C46" s="15">
        <v>79</v>
      </c>
    </row>
    <row r="47" spans="1:3" ht="12.75">
      <c r="A47" s="26" t="s">
        <v>131</v>
      </c>
      <c r="B47" s="15">
        <f>157+1</f>
        <v>158</v>
      </c>
      <c r="C47" s="15">
        <f>147+1</f>
        <v>148</v>
      </c>
    </row>
    <row r="48" spans="1:3" ht="12.75">
      <c r="A48" s="26" t="s">
        <v>132</v>
      </c>
      <c r="B48" s="15">
        <v>0</v>
      </c>
      <c r="C48" s="15">
        <v>0</v>
      </c>
    </row>
    <row r="49" spans="1:3" ht="12.75">
      <c r="A49" s="26" t="s">
        <v>133</v>
      </c>
      <c r="B49" s="15">
        <v>25</v>
      </c>
      <c r="C49" s="15">
        <v>24</v>
      </c>
    </row>
    <row r="50" spans="1:3" ht="12.75">
      <c r="A50" s="26" t="s">
        <v>134</v>
      </c>
      <c r="B50" s="15">
        <v>21</v>
      </c>
      <c r="C50" s="15">
        <v>25</v>
      </c>
    </row>
    <row r="51" spans="1:3" ht="12.75">
      <c r="A51" s="26" t="s">
        <v>135</v>
      </c>
      <c r="B51" s="15">
        <v>0</v>
      </c>
      <c r="C51" s="15">
        <v>0</v>
      </c>
    </row>
    <row r="52" spans="1:3" ht="12.75">
      <c r="A52" s="26" t="s">
        <v>136</v>
      </c>
      <c r="B52" s="15">
        <v>4</v>
      </c>
      <c r="C52" s="15">
        <v>3</v>
      </c>
    </row>
    <row r="53" spans="1:3" ht="12.75">
      <c r="A53" s="26" t="s">
        <v>62</v>
      </c>
      <c r="B53" s="15">
        <v>2</v>
      </c>
      <c r="C53" s="15">
        <v>0</v>
      </c>
    </row>
    <row r="54" spans="1:3" ht="12.75">
      <c r="A54" s="26" t="s">
        <v>137</v>
      </c>
      <c r="B54" s="15">
        <v>7</v>
      </c>
      <c r="C54" s="15">
        <v>3</v>
      </c>
    </row>
    <row r="55" spans="1:3" ht="12.75">
      <c r="A55" s="40" t="s">
        <v>71</v>
      </c>
      <c r="B55" s="41">
        <f>SUM(B45:B54)</f>
        <v>514</v>
      </c>
      <c r="C55" s="41">
        <f>SUM(C45:C54)</f>
        <v>498</v>
      </c>
    </row>
    <row r="56" spans="1:3" ht="13.5" thickBot="1">
      <c r="A56" s="6" t="s">
        <v>68</v>
      </c>
      <c r="B56" s="23" t="s">
        <v>68</v>
      </c>
      <c r="C56" s="23" t="s">
        <v>68</v>
      </c>
    </row>
    <row r="57" spans="1:3" ht="13.5" thickBot="1">
      <c r="A57" s="52" t="s">
        <v>101</v>
      </c>
      <c r="B57" s="53"/>
      <c r="C57" s="54"/>
    </row>
    <row r="58" spans="1:3" s="20" customFormat="1" ht="12.75">
      <c r="A58" s="21" t="s">
        <v>82</v>
      </c>
      <c r="B58" s="22" t="s">
        <v>0</v>
      </c>
      <c r="C58" s="22" t="s">
        <v>1</v>
      </c>
    </row>
    <row r="59" spans="1:3" ht="12.75">
      <c r="A59" s="26" t="s">
        <v>129</v>
      </c>
      <c r="B59" s="15">
        <v>2252</v>
      </c>
      <c r="C59" s="15">
        <v>2386</v>
      </c>
    </row>
    <row r="60" spans="1:3" ht="12.75">
      <c r="A60" s="26" t="s">
        <v>130</v>
      </c>
      <c r="B60" s="15">
        <v>0</v>
      </c>
      <c r="C60" s="15">
        <v>0</v>
      </c>
    </row>
    <row r="61" spans="1:3" ht="12.75">
      <c r="A61" s="26" t="s">
        <v>131</v>
      </c>
      <c r="B61" s="15">
        <v>2085</v>
      </c>
      <c r="C61" s="15">
        <v>2187</v>
      </c>
    </row>
    <row r="62" spans="1:3" ht="12.75">
      <c r="A62" s="26" t="s">
        <v>132</v>
      </c>
      <c r="B62" s="15">
        <v>23</v>
      </c>
      <c r="C62" s="15">
        <v>169</v>
      </c>
    </row>
    <row r="63" spans="1:3" ht="12.75">
      <c r="A63" s="26" t="s">
        <v>133</v>
      </c>
      <c r="B63" s="15">
        <v>0</v>
      </c>
      <c r="C63" s="15">
        <v>0</v>
      </c>
    </row>
    <row r="64" spans="1:3" ht="12.75">
      <c r="A64" s="26" t="s">
        <v>134</v>
      </c>
      <c r="B64" s="15">
        <v>57</v>
      </c>
      <c r="C64" s="15">
        <v>57</v>
      </c>
    </row>
    <row r="65" spans="1:3" ht="12.75">
      <c r="A65" s="26" t="s">
        <v>135</v>
      </c>
      <c r="B65" s="15">
        <v>1427</v>
      </c>
      <c r="C65" s="15">
        <v>1005</v>
      </c>
    </row>
    <row r="66" spans="1:3" ht="12.75">
      <c r="A66" s="26" t="s">
        <v>136</v>
      </c>
      <c r="B66" s="15">
        <v>8548</v>
      </c>
      <c r="C66" s="15">
        <v>8867</v>
      </c>
    </row>
    <row r="67" spans="1:3" ht="12.75">
      <c r="A67" s="26" t="s">
        <v>62</v>
      </c>
      <c r="B67" s="15">
        <v>0</v>
      </c>
      <c r="C67" s="15">
        <v>0</v>
      </c>
    </row>
    <row r="68" spans="1:3" ht="12.75">
      <c r="A68" s="26" t="s">
        <v>137</v>
      </c>
      <c r="B68" s="15">
        <v>1</v>
      </c>
      <c r="C68" s="15">
        <v>2</v>
      </c>
    </row>
    <row r="69" spans="1:3" ht="12.75">
      <c r="A69" s="40" t="s">
        <v>71</v>
      </c>
      <c r="B69" s="41">
        <f>SUM(B59:B68)</f>
        <v>14393</v>
      </c>
      <c r="C69" s="41">
        <f>SUM(C59:C68)</f>
        <v>14673</v>
      </c>
    </row>
    <row r="70" spans="1:3" ht="13.5" thickBot="1">
      <c r="A70" s="6" t="s">
        <v>68</v>
      </c>
      <c r="B70" s="23" t="s">
        <v>68</v>
      </c>
      <c r="C70" s="23" t="s">
        <v>68</v>
      </c>
    </row>
    <row r="71" spans="1:3" ht="13.5" thickBot="1">
      <c r="A71" s="52" t="s">
        <v>102</v>
      </c>
      <c r="B71" s="53"/>
      <c r="C71" s="54"/>
    </row>
    <row r="72" spans="1:3" s="20" customFormat="1" ht="12.75">
      <c r="A72" s="21" t="s">
        <v>82</v>
      </c>
      <c r="B72" s="22" t="s">
        <v>0</v>
      </c>
      <c r="C72" s="22" t="s">
        <v>1</v>
      </c>
    </row>
    <row r="73" spans="1:3" ht="12.75">
      <c r="A73" s="26" t="s">
        <v>129</v>
      </c>
      <c r="B73" s="15">
        <v>5121</v>
      </c>
      <c r="C73" s="15">
        <v>5264</v>
      </c>
    </row>
    <row r="74" spans="1:3" ht="12.75">
      <c r="A74" s="26" t="s">
        <v>130</v>
      </c>
      <c r="B74" s="15">
        <v>2520</v>
      </c>
      <c r="C74" s="15">
        <v>2115</v>
      </c>
    </row>
    <row r="75" spans="1:3" ht="12.75">
      <c r="A75" s="26" t="s">
        <v>131</v>
      </c>
      <c r="B75" s="15">
        <f>3486+151</f>
        <v>3637</v>
      </c>
      <c r="C75" s="15">
        <f>3329+132</f>
        <v>3461</v>
      </c>
    </row>
    <row r="76" spans="1:3" ht="12.75">
      <c r="A76" s="26" t="s">
        <v>132</v>
      </c>
      <c r="B76" s="15">
        <v>66</v>
      </c>
      <c r="C76" s="15">
        <v>63</v>
      </c>
    </row>
    <row r="77" spans="1:3" ht="12.75">
      <c r="A77" s="26" t="s">
        <v>133</v>
      </c>
      <c r="B77" s="15">
        <v>1243</v>
      </c>
      <c r="C77" s="15">
        <v>1222</v>
      </c>
    </row>
    <row r="78" spans="1:3" ht="12.75">
      <c r="A78" s="26" t="s">
        <v>134</v>
      </c>
      <c r="B78" s="15">
        <v>559</v>
      </c>
      <c r="C78" s="15">
        <v>410</v>
      </c>
    </row>
    <row r="79" spans="1:3" ht="12.75">
      <c r="A79" s="26" t="s">
        <v>135</v>
      </c>
      <c r="B79" s="15">
        <v>1758</v>
      </c>
      <c r="C79" s="15">
        <v>2398</v>
      </c>
    </row>
    <row r="80" spans="1:3" ht="12.75">
      <c r="A80" s="26" t="s">
        <v>136</v>
      </c>
      <c r="B80" s="15">
        <v>18187</v>
      </c>
      <c r="C80" s="15">
        <v>18112</v>
      </c>
    </row>
    <row r="81" spans="1:3" ht="12.75">
      <c r="A81" s="26" t="s">
        <v>62</v>
      </c>
      <c r="B81" s="15">
        <v>86</v>
      </c>
      <c r="C81" s="15">
        <v>51</v>
      </c>
    </row>
    <row r="82" spans="1:3" ht="12.75">
      <c r="A82" s="26" t="s">
        <v>137</v>
      </c>
      <c r="B82" s="15">
        <v>432</v>
      </c>
      <c r="C82" s="15">
        <v>338</v>
      </c>
    </row>
    <row r="83" spans="1:3" ht="12.75">
      <c r="A83" s="40" t="s">
        <v>71</v>
      </c>
      <c r="B83" s="41">
        <f>SUM(B73:B82)</f>
        <v>33609</v>
      </c>
      <c r="C83" s="41">
        <f>SUM(C73:C82)</f>
        <v>33434</v>
      </c>
    </row>
    <row r="84" spans="1:3" ht="13.5" thickBot="1">
      <c r="A84" s="6"/>
      <c r="B84" s="23"/>
      <c r="C84" s="23"/>
    </row>
    <row r="85" spans="1:3" ht="13.5" thickBot="1">
      <c r="A85" s="52" t="s">
        <v>103</v>
      </c>
      <c r="B85" s="53"/>
      <c r="C85" s="54"/>
    </row>
    <row r="86" spans="1:3" s="20" customFormat="1" ht="12.75">
      <c r="A86" s="21" t="s">
        <v>82</v>
      </c>
      <c r="B86" s="22" t="s">
        <v>0</v>
      </c>
      <c r="C86" s="22" t="s">
        <v>1</v>
      </c>
    </row>
    <row r="87" spans="1:3" ht="12.75">
      <c r="A87" s="26" t="s">
        <v>129</v>
      </c>
      <c r="B87" s="15">
        <v>953</v>
      </c>
      <c r="C87" s="15">
        <v>1204</v>
      </c>
    </row>
    <row r="88" spans="1:3" ht="12.75">
      <c r="A88" s="26" t="s">
        <v>130</v>
      </c>
      <c r="B88" s="15">
        <v>0</v>
      </c>
      <c r="C88" s="15">
        <v>0</v>
      </c>
    </row>
    <row r="89" spans="1:3" ht="12.75">
      <c r="A89" s="26" t="s">
        <v>131</v>
      </c>
      <c r="B89" s="15">
        <v>905</v>
      </c>
      <c r="C89" s="15">
        <v>730</v>
      </c>
    </row>
    <row r="90" spans="1:3" ht="12.75">
      <c r="A90" s="26" t="s">
        <v>132</v>
      </c>
      <c r="B90" s="15">
        <v>216</v>
      </c>
      <c r="C90" s="15">
        <v>222</v>
      </c>
    </row>
    <row r="91" spans="1:3" ht="12.75">
      <c r="A91" s="26" t="s">
        <v>133</v>
      </c>
      <c r="B91" s="15">
        <v>0</v>
      </c>
      <c r="C91" s="15">
        <v>0</v>
      </c>
    </row>
    <row r="92" spans="1:3" ht="12.75">
      <c r="A92" s="26" t="s">
        <v>134</v>
      </c>
      <c r="B92" s="15">
        <v>31</v>
      </c>
      <c r="C92" s="15">
        <v>19</v>
      </c>
    </row>
    <row r="93" spans="1:3" ht="12.75">
      <c r="A93" s="26" t="s">
        <v>135</v>
      </c>
      <c r="B93" s="15">
        <v>382</v>
      </c>
      <c r="C93" s="15">
        <v>300</v>
      </c>
    </row>
    <row r="94" spans="1:3" ht="12.75">
      <c r="A94" s="26" t="s">
        <v>136</v>
      </c>
      <c r="B94" s="15">
        <v>1875</v>
      </c>
      <c r="C94" s="15">
        <v>1827</v>
      </c>
    </row>
    <row r="95" spans="1:3" ht="12.75">
      <c r="A95" s="26" t="s">
        <v>62</v>
      </c>
      <c r="B95" s="15">
        <v>5</v>
      </c>
      <c r="C95" s="15">
        <v>1</v>
      </c>
    </row>
    <row r="96" spans="1:3" ht="12.75">
      <c r="A96" s="26" t="s">
        <v>137</v>
      </c>
      <c r="B96" s="15">
        <v>0</v>
      </c>
      <c r="C96" s="15">
        <v>0</v>
      </c>
    </row>
    <row r="97" spans="1:3" ht="12.75">
      <c r="A97" s="40" t="s">
        <v>71</v>
      </c>
      <c r="B97" s="41">
        <f>SUM(B87:B96)</f>
        <v>4367</v>
      </c>
      <c r="C97" s="41">
        <f>SUM(C87:C96)</f>
        <v>4303</v>
      </c>
    </row>
    <row r="98" spans="1:3" ht="13.5" thickBot="1">
      <c r="A98" s="6" t="s">
        <v>68</v>
      </c>
      <c r="B98" s="23" t="s">
        <v>68</v>
      </c>
      <c r="C98" s="23" t="s">
        <v>68</v>
      </c>
    </row>
    <row r="99" spans="1:3" ht="13.5" thickBot="1">
      <c r="A99" s="52" t="s">
        <v>104</v>
      </c>
      <c r="B99" s="53"/>
      <c r="C99" s="54"/>
    </row>
    <row r="100" spans="1:3" s="20" customFormat="1" ht="12.75">
      <c r="A100" s="21" t="s">
        <v>82</v>
      </c>
      <c r="B100" s="22" t="s">
        <v>0</v>
      </c>
      <c r="C100" s="22" t="s">
        <v>1</v>
      </c>
    </row>
    <row r="101" spans="1:3" ht="12.75">
      <c r="A101" s="26" t="s">
        <v>129</v>
      </c>
      <c r="B101" s="15">
        <v>10102</v>
      </c>
      <c r="C101" s="15">
        <v>10886</v>
      </c>
    </row>
    <row r="102" spans="1:3" ht="12.75">
      <c r="A102" s="26" t="s">
        <v>130</v>
      </c>
      <c r="B102" s="15">
        <v>2835</v>
      </c>
      <c r="C102" s="15">
        <v>2435</v>
      </c>
    </row>
    <row r="103" spans="1:3" ht="12.75">
      <c r="A103" s="26" t="s">
        <v>131</v>
      </c>
      <c r="B103" s="15">
        <f>11015+4+1+151</f>
        <v>11171</v>
      </c>
      <c r="C103" s="15">
        <f>11217+4+1+132</f>
        <v>11354</v>
      </c>
    </row>
    <row r="104" spans="1:3" ht="12.75">
      <c r="A104" s="26" t="s">
        <v>132</v>
      </c>
      <c r="B104" s="15">
        <v>659</v>
      </c>
      <c r="C104" s="15">
        <v>784</v>
      </c>
    </row>
    <row r="105" spans="1:3" ht="12.75">
      <c r="A105" s="26" t="s">
        <v>133</v>
      </c>
      <c r="B105" s="15">
        <v>1327</v>
      </c>
      <c r="C105" s="15">
        <v>1302</v>
      </c>
    </row>
    <row r="106" spans="1:3" ht="12.75">
      <c r="A106" s="26" t="s">
        <v>134</v>
      </c>
      <c r="B106" s="15">
        <v>884</v>
      </c>
      <c r="C106" s="15">
        <v>769</v>
      </c>
    </row>
    <row r="107" spans="1:3" ht="12.75">
      <c r="A107" s="26" t="s">
        <v>135</v>
      </c>
      <c r="B107" s="15">
        <v>4037</v>
      </c>
      <c r="C107" s="15">
        <v>4382</v>
      </c>
    </row>
    <row r="108" spans="1:3" ht="12.75">
      <c r="A108" s="26" t="s">
        <v>136</v>
      </c>
      <c r="B108" s="15">
        <v>32027</v>
      </c>
      <c r="C108" s="15">
        <v>31921</v>
      </c>
    </row>
    <row r="109" spans="1:3" ht="12.75">
      <c r="A109" s="26" t="s">
        <v>62</v>
      </c>
      <c r="B109" s="15">
        <v>95</v>
      </c>
      <c r="C109" s="15">
        <v>52</v>
      </c>
    </row>
    <row r="110" spans="1:3" ht="12.75">
      <c r="A110" s="26" t="s">
        <v>137</v>
      </c>
      <c r="B110" s="15">
        <v>463</v>
      </c>
      <c r="C110" s="15">
        <v>357</v>
      </c>
    </row>
    <row r="111" spans="1:3" ht="12.75">
      <c r="A111" s="40" t="s">
        <v>71</v>
      </c>
      <c r="B111" s="41">
        <v>63600</v>
      </c>
      <c r="C111" s="41">
        <f>SUM(C101:C110)</f>
        <v>64242</v>
      </c>
    </row>
    <row r="112" spans="1:3" ht="12.75">
      <c r="A112" s="40" t="s">
        <v>80</v>
      </c>
      <c r="B112" s="41">
        <v>9544</v>
      </c>
      <c r="C112" s="42" t="s">
        <v>73</v>
      </c>
    </row>
    <row r="113" spans="1:3" ht="12.75">
      <c r="A113" s="40" t="s">
        <v>81</v>
      </c>
      <c r="B113" s="41">
        <v>73144</v>
      </c>
      <c r="C113" s="42" t="s">
        <v>73</v>
      </c>
    </row>
  </sheetData>
  <sheetProtection/>
  <mergeCells count="8">
    <mergeCell ref="A1:C1"/>
    <mergeCell ref="A15:C15"/>
    <mergeCell ref="A29:C29"/>
    <mergeCell ref="A99:C99"/>
    <mergeCell ref="A43:C43"/>
    <mergeCell ref="A57:C57"/>
    <mergeCell ref="A71:C71"/>
    <mergeCell ref="A85:C85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2004</oddHeader>
    <oddFooter>&amp;L4th District Court: Filings and Dispositions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28">
      <selection activeCell="D44" sqref="D44"/>
    </sheetView>
  </sheetViews>
  <sheetFormatPr defaultColWidth="9.140625" defaultRowHeight="12.75"/>
  <cols>
    <col min="1" max="1" width="27.7109375" style="7" customWidth="1"/>
    <col min="2" max="3" width="24.7109375" style="10" customWidth="1"/>
    <col min="4" max="16384" width="9.140625" style="2" customWidth="1"/>
  </cols>
  <sheetData>
    <row r="1" spans="1:3" ht="13.5" thickBot="1">
      <c r="A1" s="52" t="s">
        <v>107</v>
      </c>
      <c r="B1" s="53"/>
      <c r="C1" s="54"/>
    </row>
    <row r="2" spans="1:3" s="20" customFormat="1" ht="12.75">
      <c r="A2" s="21" t="s">
        <v>82</v>
      </c>
      <c r="B2" s="22" t="s">
        <v>0</v>
      </c>
      <c r="C2" s="22" t="s">
        <v>1</v>
      </c>
    </row>
    <row r="3" spans="1:3" ht="12.75">
      <c r="A3" s="26" t="s">
        <v>129</v>
      </c>
      <c r="B3" s="15">
        <v>232</v>
      </c>
      <c r="C3" s="15">
        <v>252</v>
      </c>
    </row>
    <row r="4" spans="1:3" ht="12.75">
      <c r="A4" s="26" t="s">
        <v>130</v>
      </c>
      <c r="B4" s="15">
        <v>64</v>
      </c>
      <c r="C4" s="15">
        <v>70</v>
      </c>
    </row>
    <row r="5" spans="1:3" ht="12.75">
      <c r="A5" s="26" t="s">
        <v>131</v>
      </c>
      <c r="B5" s="15">
        <f>89+11</f>
        <v>100</v>
      </c>
      <c r="C5" s="15">
        <f>86+6</f>
        <v>92</v>
      </c>
    </row>
    <row r="6" spans="1:3" ht="12.75">
      <c r="A6" s="26" t="s">
        <v>132</v>
      </c>
      <c r="B6" s="15">
        <v>0</v>
      </c>
      <c r="C6" s="15">
        <v>0</v>
      </c>
    </row>
    <row r="7" spans="1:3" ht="12.75">
      <c r="A7" s="26" t="s">
        <v>133</v>
      </c>
      <c r="B7" s="15">
        <v>18</v>
      </c>
      <c r="C7" s="15">
        <v>15</v>
      </c>
    </row>
    <row r="8" spans="1:3" ht="12.75">
      <c r="A8" s="26" t="s">
        <v>134</v>
      </c>
      <c r="B8" s="15">
        <v>12</v>
      </c>
      <c r="C8" s="15">
        <v>9</v>
      </c>
    </row>
    <row r="9" spans="1:3" ht="12.75">
      <c r="A9" s="26" t="s">
        <v>135</v>
      </c>
      <c r="B9" s="15">
        <v>0</v>
      </c>
      <c r="C9" s="15">
        <v>0</v>
      </c>
    </row>
    <row r="10" spans="1:3" ht="12.75">
      <c r="A10" s="26" t="s">
        <v>62</v>
      </c>
      <c r="B10" s="15">
        <v>0</v>
      </c>
      <c r="C10" s="15">
        <v>0</v>
      </c>
    </row>
    <row r="11" spans="1:3" ht="12.75">
      <c r="A11" s="26" t="s">
        <v>136</v>
      </c>
      <c r="B11" s="15">
        <v>0</v>
      </c>
      <c r="C11" s="15">
        <v>0</v>
      </c>
    </row>
    <row r="12" spans="1:3" ht="12.75">
      <c r="A12" s="26" t="s">
        <v>137</v>
      </c>
      <c r="B12" s="15">
        <v>6</v>
      </c>
      <c r="C12" s="15">
        <v>5</v>
      </c>
    </row>
    <row r="13" spans="1:3" ht="12.75">
      <c r="A13" s="40" t="s">
        <v>71</v>
      </c>
      <c r="B13" s="41">
        <f>SUM(B3:B12)</f>
        <v>432</v>
      </c>
      <c r="C13" s="41">
        <f>SUM(C3:C12)</f>
        <v>443</v>
      </c>
    </row>
    <row r="14" spans="1:3" ht="13.5" thickBot="1">
      <c r="A14" s="6" t="s">
        <v>68</v>
      </c>
      <c r="B14" s="23" t="s">
        <v>68</v>
      </c>
      <c r="C14" s="23" t="s">
        <v>68</v>
      </c>
    </row>
    <row r="15" spans="1:3" ht="13.5" thickBot="1">
      <c r="A15" s="52" t="s">
        <v>108</v>
      </c>
      <c r="B15" s="53"/>
      <c r="C15" s="54"/>
    </row>
    <row r="16" spans="1:3" s="20" customFormat="1" ht="12.75">
      <c r="A16" s="21" t="s">
        <v>82</v>
      </c>
      <c r="B16" s="22" t="s">
        <v>0</v>
      </c>
      <c r="C16" s="22" t="s">
        <v>1</v>
      </c>
    </row>
    <row r="17" spans="1:3" ht="12.75">
      <c r="A17" s="26" t="s">
        <v>129</v>
      </c>
      <c r="B17" s="15">
        <v>704</v>
      </c>
      <c r="C17" s="15">
        <v>685</v>
      </c>
    </row>
    <row r="18" spans="1:3" ht="12.75">
      <c r="A18" s="26" t="s">
        <v>130</v>
      </c>
      <c r="B18" s="15">
        <v>294</v>
      </c>
      <c r="C18" s="15">
        <v>304</v>
      </c>
    </row>
    <row r="19" spans="1:3" ht="12.75">
      <c r="A19" s="26" t="s">
        <v>131</v>
      </c>
      <c r="B19" s="15">
        <f>630+28</f>
        <v>658</v>
      </c>
      <c r="C19" s="15">
        <f>685+19</f>
        <v>704</v>
      </c>
    </row>
    <row r="20" spans="1:3" ht="12.75">
      <c r="A20" s="26" t="s">
        <v>132</v>
      </c>
      <c r="B20" s="15">
        <v>4</v>
      </c>
      <c r="C20" s="15">
        <v>24</v>
      </c>
    </row>
    <row r="21" spans="1:3" ht="12.75">
      <c r="A21" s="26" t="s">
        <v>133</v>
      </c>
      <c r="B21" s="15">
        <v>145</v>
      </c>
      <c r="C21" s="15">
        <v>131</v>
      </c>
    </row>
    <row r="22" spans="1:3" ht="12.75">
      <c r="A22" s="26" t="s">
        <v>134</v>
      </c>
      <c r="B22" s="15">
        <v>84</v>
      </c>
      <c r="C22" s="15">
        <v>86</v>
      </c>
    </row>
    <row r="23" spans="1:3" ht="12.75">
      <c r="A23" s="26" t="s">
        <v>135</v>
      </c>
      <c r="B23" s="15">
        <v>0</v>
      </c>
      <c r="C23" s="15">
        <v>0</v>
      </c>
    </row>
    <row r="24" spans="1:3" ht="12.75">
      <c r="A24" s="26" t="s">
        <v>136</v>
      </c>
      <c r="B24" s="15">
        <v>45</v>
      </c>
      <c r="C24" s="15">
        <v>302</v>
      </c>
    </row>
    <row r="25" spans="1:3" ht="12.75">
      <c r="A25" s="26" t="s">
        <v>62</v>
      </c>
      <c r="B25" s="15">
        <v>7</v>
      </c>
      <c r="C25" s="15">
        <v>0</v>
      </c>
    </row>
    <row r="26" spans="1:3" ht="12.75">
      <c r="A26" s="26" t="s">
        <v>137</v>
      </c>
      <c r="B26" s="15">
        <v>33</v>
      </c>
      <c r="C26" s="15">
        <v>26</v>
      </c>
    </row>
    <row r="27" spans="1:3" ht="12.75">
      <c r="A27" s="40" t="s">
        <v>71</v>
      </c>
      <c r="B27" s="41">
        <f>SUM(B17:B26)</f>
        <v>1974</v>
      </c>
      <c r="C27" s="41">
        <f>SUM(C17:C26)</f>
        <v>2262</v>
      </c>
    </row>
    <row r="28" spans="1:3" ht="13.5" thickBot="1">
      <c r="A28" s="6" t="s">
        <v>68</v>
      </c>
      <c r="B28" s="23" t="s">
        <v>68</v>
      </c>
      <c r="C28" s="23" t="s">
        <v>68</v>
      </c>
    </row>
    <row r="29" spans="1:3" ht="13.5" thickBot="1">
      <c r="A29" s="52" t="s">
        <v>109</v>
      </c>
      <c r="B29" s="53"/>
      <c r="C29" s="54"/>
    </row>
    <row r="30" spans="1:3" s="20" customFormat="1" ht="12.75">
      <c r="A30" s="21" t="s">
        <v>82</v>
      </c>
      <c r="B30" s="22" t="s">
        <v>0</v>
      </c>
      <c r="C30" s="22" t="s">
        <v>1</v>
      </c>
    </row>
    <row r="31" spans="1:3" ht="12.75">
      <c r="A31" s="26" t="s">
        <v>129</v>
      </c>
      <c r="B31" s="15">
        <v>1637</v>
      </c>
      <c r="C31" s="15">
        <v>1703</v>
      </c>
    </row>
    <row r="32" spans="1:3" ht="12.75">
      <c r="A32" s="26" t="s">
        <v>130</v>
      </c>
      <c r="B32" s="15">
        <v>910</v>
      </c>
      <c r="C32" s="15">
        <v>878</v>
      </c>
    </row>
    <row r="33" spans="1:3" ht="12.75">
      <c r="A33" s="26" t="s">
        <v>131</v>
      </c>
      <c r="B33" s="15">
        <f>1764+99</f>
        <v>1863</v>
      </c>
      <c r="C33" s="15">
        <f>1534+63</f>
        <v>1597</v>
      </c>
    </row>
    <row r="34" spans="1:3" ht="12.75">
      <c r="A34" s="26" t="s">
        <v>132</v>
      </c>
      <c r="B34" s="15">
        <v>0</v>
      </c>
      <c r="C34" s="15">
        <v>0</v>
      </c>
    </row>
    <row r="35" spans="1:3" ht="12.75">
      <c r="A35" s="26" t="s">
        <v>133</v>
      </c>
      <c r="B35" s="15">
        <v>415</v>
      </c>
      <c r="C35" s="15">
        <v>363</v>
      </c>
    </row>
    <row r="36" spans="1:3" ht="12.75">
      <c r="A36" s="26" t="s">
        <v>134</v>
      </c>
      <c r="B36" s="15">
        <v>252</v>
      </c>
      <c r="C36" s="15">
        <v>160</v>
      </c>
    </row>
    <row r="37" spans="1:3" ht="12.75">
      <c r="A37" s="26" t="s">
        <v>135</v>
      </c>
      <c r="B37" s="15">
        <v>0</v>
      </c>
      <c r="C37" s="15">
        <v>0</v>
      </c>
    </row>
    <row r="38" spans="1:3" ht="12.75">
      <c r="A38" s="26" t="s">
        <v>136</v>
      </c>
      <c r="B38" s="15">
        <v>57</v>
      </c>
      <c r="C38" s="15">
        <v>49</v>
      </c>
    </row>
    <row r="39" spans="1:3" ht="12.75">
      <c r="A39" s="26" t="s">
        <v>62</v>
      </c>
      <c r="B39" s="15">
        <v>1</v>
      </c>
      <c r="C39" s="15">
        <v>0</v>
      </c>
    </row>
    <row r="40" spans="1:3" ht="12.75">
      <c r="A40" s="26" t="s">
        <v>137</v>
      </c>
      <c r="B40" s="15">
        <v>110</v>
      </c>
      <c r="C40" s="15">
        <v>74</v>
      </c>
    </row>
    <row r="41" spans="1:3" ht="12.75">
      <c r="A41" s="40" t="s">
        <v>71</v>
      </c>
      <c r="B41" s="41">
        <v>5245</v>
      </c>
      <c r="C41" s="41">
        <f>SUM(C31:C40)</f>
        <v>4824</v>
      </c>
    </row>
    <row r="42" spans="1:3" ht="13.5" thickBot="1">
      <c r="A42" s="6"/>
      <c r="B42" s="23"/>
      <c r="C42" s="23"/>
    </row>
    <row r="43" spans="1:3" ht="13.5" thickBot="1">
      <c r="A43" s="52" t="s">
        <v>106</v>
      </c>
      <c r="B43" s="53"/>
      <c r="C43" s="54"/>
    </row>
    <row r="44" spans="1:3" s="20" customFormat="1" ht="12.75">
      <c r="A44" s="21" t="s">
        <v>82</v>
      </c>
      <c r="B44" s="22" t="s">
        <v>0</v>
      </c>
      <c r="C44" s="22" t="s">
        <v>1</v>
      </c>
    </row>
    <row r="45" spans="1:3" ht="12.75">
      <c r="A45" s="26" t="s">
        <v>129</v>
      </c>
      <c r="B45" s="15">
        <v>2573</v>
      </c>
      <c r="C45" s="15">
        <v>2640</v>
      </c>
    </row>
    <row r="46" spans="1:3" ht="12.75">
      <c r="A46" s="26" t="s">
        <v>130</v>
      </c>
      <c r="B46" s="15">
        <v>1268</v>
      </c>
      <c r="C46" s="15">
        <v>1252</v>
      </c>
    </row>
    <row r="47" spans="1:3" ht="12.75">
      <c r="A47" s="26" t="s">
        <v>131</v>
      </c>
      <c r="B47" s="15">
        <f>2483+11+28+99</f>
        <v>2621</v>
      </c>
      <c r="C47" s="15">
        <f>2305+6+19+63</f>
        <v>2393</v>
      </c>
    </row>
    <row r="48" spans="1:3" ht="12.75">
      <c r="A48" s="26" t="s">
        <v>132</v>
      </c>
      <c r="B48" s="15">
        <v>4</v>
      </c>
      <c r="C48" s="15">
        <v>24</v>
      </c>
    </row>
    <row r="49" spans="1:3" ht="12.75">
      <c r="A49" s="26" t="s">
        <v>133</v>
      </c>
      <c r="B49" s="15">
        <v>578</v>
      </c>
      <c r="C49" s="15">
        <v>509</v>
      </c>
    </row>
    <row r="50" spans="1:3" ht="12.75">
      <c r="A50" s="26" t="s">
        <v>134</v>
      </c>
      <c r="B50" s="15">
        <v>348</v>
      </c>
      <c r="C50" s="15">
        <v>255</v>
      </c>
    </row>
    <row r="51" spans="1:3" ht="12.75">
      <c r="A51" s="26" t="s">
        <v>135</v>
      </c>
      <c r="B51" s="15">
        <v>0</v>
      </c>
      <c r="C51" s="15">
        <v>0</v>
      </c>
    </row>
    <row r="52" spans="1:3" ht="12.75">
      <c r="A52" s="26" t="s">
        <v>136</v>
      </c>
      <c r="B52" s="15">
        <v>102</v>
      </c>
      <c r="C52" s="15">
        <v>351</v>
      </c>
    </row>
    <row r="53" spans="1:3" ht="12.75">
      <c r="A53" s="26" t="s">
        <v>62</v>
      </c>
      <c r="B53" s="15">
        <v>8</v>
      </c>
      <c r="C53" s="15">
        <v>0</v>
      </c>
    </row>
    <row r="54" spans="1:3" ht="12.75">
      <c r="A54" s="26" t="s">
        <v>137</v>
      </c>
      <c r="B54" s="15">
        <v>149</v>
      </c>
      <c r="C54" s="15">
        <v>105</v>
      </c>
    </row>
    <row r="55" spans="1:3" ht="12.75">
      <c r="A55" s="40" t="s">
        <v>71</v>
      </c>
      <c r="B55" s="41">
        <f>SUM(B45:B54)</f>
        <v>7651</v>
      </c>
      <c r="C55" s="41">
        <f>SUM(C45:C54)</f>
        <v>7529</v>
      </c>
    </row>
    <row r="56" spans="1:3" ht="12.75">
      <c r="A56" s="40" t="s">
        <v>80</v>
      </c>
      <c r="B56" s="41">
        <v>3932</v>
      </c>
      <c r="C56" s="42" t="s">
        <v>73</v>
      </c>
    </row>
    <row r="57" spans="1:3" ht="12.75">
      <c r="A57" s="40" t="s">
        <v>81</v>
      </c>
      <c r="B57" s="41">
        <f>B56+B55</f>
        <v>11583</v>
      </c>
      <c r="C57" s="42" t="s">
        <v>73</v>
      </c>
    </row>
  </sheetData>
  <sheetProtection/>
  <mergeCells count="4">
    <mergeCell ref="A43:C43"/>
    <mergeCell ref="A1:C1"/>
    <mergeCell ref="A15:C15"/>
    <mergeCell ref="A29:C29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2004</oddHeader>
    <oddFooter>&amp;L5th District Court: Filings and Dispositions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82">
      <selection activeCell="A14" sqref="A14:IV15"/>
    </sheetView>
  </sheetViews>
  <sheetFormatPr defaultColWidth="9.140625" defaultRowHeight="12.75"/>
  <cols>
    <col min="1" max="1" width="27.7109375" style="7" customWidth="1"/>
    <col min="2" max="3" width="24.7109375" style="10" customWidth="1"/>
    <col min="4" max="16384" width="9.140625" style="2" customWidth="1"/>
  </cols>
  <sheetData>
    <row r="1" spans="1:3" ht="13.5" thickBot="1">
      <c r="A1" s="52" t="s">
        <v>115</v>
      </c>
      <c r="B1" s="53"/>
      <c r="C1" s="54"/>
    </row>
    <row r="2" spans="1:3" ht="12.75">
      <c r="A2" s="36" t="s">
        <v>82</v>
      </c>
      <c r="B2" s="37" t="s">
        <v>0</v>
      </c>
      <c r="C2" s="37" t="s">
        <v>1</v>
      </c>
    </row>
    <row r="3" spans="1:3" ht="12.75">
      <c r="A3" s="26" t="s">
        <v>129</v>
      </c>
      <c r="B3" s="15">
        <v>12</v>
      </c>
      <c r="C3" s="15">
        <v>11</v>
      </c>
    </row>
    <row r="4" spans="1:3" ht="12.75">
      <c r="A4" s="26" t="s">
        <v>130</v>
      </c>
      <c r="B4" s="15">
        <v>5</v>
      </c>
      <c r="C4" s="15">
        <v>5</v>
      </c>
    </row>
    <row r="5" spans="1:3" ht="12.75">
      <c r="A5" s="26" t="s">
        <v>131</v>
      </c>
      <c r="B5" s="15">
        <v>0</v>
      </c>
      <c r="C5" s="15">
        <v>0</v>
      </c>
    </row>
    <row r="6" spans="1:3" ht="12.75">
      <c r="A6" s="26" t="s">
        <v>132</v>
      </c>
      <c r="B6" s="15">
        <v>0</v>
      </c>
      <c r="C6" s="15">
        <v>0</v>
      </c>
    </row>
    <row r="7" spans="1:3" ht="12.75">
      <c r="A7" s="26" t="s">
        <v>133</v>
      </c>
      <c r="B7" s="15">
        <v>2</v>
      </c>
      <c r="C7" s="15">
        <v>2</v>
      </c>
    </row>
    <row r="8" spans="1:3" ht="12.75">
      <c r="A8" s="26" t="s">
        <v>134</v>
      </c>
      <c r="B8" s="15">
        <v>1</v>
      </c>
      <c r="C8" s="15">
        <v>3</v>
      </c>
    </row>
    <row r="9" spans="1:3" ht="12.75">
      <c r="A9" s="26" t="s">
        <v>135</v>
      </c>
      <c r="B9" s="15">
        <v>0</v>
      </c>
      <c r="C9" s="15">
        <v>0</v>
      </c>
    </row>
    <row r="10" spans="1:3" ht="12.75">
      <c r="A10" s="26" t="s">
        <v>136</v>
      </c>
      <c r="B10" s="15">
        <v>0</v>
      </c>
      <c r="C10" s="15">
        <v>0</v>
      </c>
    </row>
    <row r="11" spans="1:3" ht="12.75">
      <c r="A11" s="26" t="s">
        <v>62</v>
      </c>
      <c r="B11" s="15">
        <v>0</v>
      </c>
      <c r="C11" s="15">
        <v>0</v>
      </c>
    </row>
    <row r="12" spans="1:3" ht="12.75">
      <c r="A12" s="26" t="s">
        <v>137</v>
      </c>
      <c r="B12" s="15">
        <v>1</v>
      </c>
      <c r="C12" s="15">
        <v>0</v>
      </c>
    </row>
    <row r="13" spans="1:3" ht="12.75">
      <c r="A13" s="40" t="s">
        <v>71</v>
      </c>
      <c r="B13" s="41">
        <f>SUM(B3:B12)</f>
        <v>21</v>
      </c>
      <c r="C13" s="41">
        <f>SUM(C3:C12)</f>
        <v>21</v>
      </c>
    </row>
    <row r="14" spans="1:3" ht="13.5" thickBot="1">
      <c r="A14" s="6" t="s">
        <v>68</v>
      </c>
      <c r="B14" s="23" t="s">
        <v>68</v>
      </c>
      <c r="C14" s="23" t="s">
        <v>68</v>
      </c>
    </row>
    <row r="15" spans="1:3" ht="13.5" thickBot="1">
      <c r="A15" s="52" t="s">
        <v>138</v>
      </c>
      <c r="B15" s="53"/>
      <c r="C15" s="54"/>
    </row>
    <row r="16" spans="1:3" ht="12.75">
      <c r="A16" s="36" t="s">
        <v>82</v>
      </c>
      <c r="B16" s="37" t="s">
        <v>0</v>
      </c>
      <c r="C16" s="37" t="s">
        <v>1</v>
      </c>
    </row>
    <row r="17" spans="1:3" ht="12.75">
      <c r="A17" s="26" t="s">
        <v>129</v>
      </c>
      <c r="B17" s="38">
        <v>95</v>
      </c>
      <c r="C17" s="39"/>
    </row>
    <row r="18" spans="1:3" ht="12.75">
      <c r="A18" s="26" t="s">
        <v>130</v>
      </c>
      <c r="B18" s="38">
        <v>47</v>
      </c>
      <c r="C18" s="39"/>
    </row>
    <row r="19" spans="1:3" ht="12.75">
      <c r="A19" s="26" t="s">
        <v>131</v>
      </c>
      <c r="B19" s="38">
        <f>62+1</f>
        <v>63</v>
      </c>
      <c r="C19" s="39"/>
    </row>
    <row r="20" spans="1:3" ht="12.75">
      <c r="A20" s="26" t="s">
        <v>132</v>
      </c>
      <c r="B20" s="15">
        <v>0</v>
      </c>
      <c r="C20" s="39"/>
    </row>
    <row r="21" spans="1:3" ht="12.75">
      <c r="A21" s="26" t="s">
        <v>133</v>
      </c>
      <c r="B21" s="38">
        <v>20</v>
      </c>
      <c r="C21" s="39"/>
    </row>
    <row r="22" spans="1:3" ht="12.75">
      <c r="A22" s="26" t="s">
        <v>134</v>
      </c>
      <c r="B22" s="38">
        <v>14</v>
      </c>
      <c r="C22" s="39"/>
    </row>
    <row r="23" spans="1:3" ht="12.75">
      <c r="A23" s="26" t="s">
        <v>135</v>
      </c>
      <c r="B23" s="15">
        <v>0</v>
      </c>
      <c r="C23" s="39"/>
    </row>
    <row r="24" spans="1:3" ht="12.75">
      <c r="A24" s="26" t="s">
        <v>136</v>
      </c>
      <c r="B24" s="15">
        <v>0</v>
      </c>
      <c r="C24" s="39"/>
    </row>
    <row r="25" spans="1:3" ht="12.75">
      <c r="A25" s="26" t="s">
        <v>62</v>
      </c>
      <c r="B25" s="15">
        <v>0</v>
      </c>
      <c r="C25" s="39"/>
    </row>
    <row r="26" spans="1:3" ht="12.75">
      <c r="A26" s="26" t="s">
        <v>137</v>
      </c>
      <c r="B26" s="15">
        <v>4</v>
      </c>
      <c r="C26" s="39"/>
    </row>
    <row r="27" spans="1:3" ht="12.75">
      <c r="A27" s="40" t="s">
        <v>71</v>
      </c>
      <c r="B27" s="41">
        <f>SUM(B17:B26)</f>
        <v>243</v>
      </c>
      <c r="C27" s="43"/>
    </row>
    <row r="28" spans="1:3" ht="13.5" thickBot="1">
      <c r="A28" s="6" t="s">
        <v>68</v>
      </c>
      <c r="B28" s="23" t="s">
        <v>68</v>
      </c>
      <c r="C28" s="23" t="s">
        <v>68</v>
      </c>
    </row>
    <row r="29" spans="1:3" ht="13.5" thickBot="1">
      <c r="A29" s="52" t="s">
        <v>110</v>
      </c>
      <c r="B29" s="53"/>
      <c r="C29" s="54"/>
    </row>
    <row r="30" spans="1:3" ht="12.75">
      <c r="A30" s="36" t="s">
        <v>82</v>
      </c>
      <c r="B30" s="37" t="s">
        <v>0</v>
      </c>
      <c r="C30" s="37" t="s">
        <v>1</v>
      </c>
    </row>
    <row r="31" spans="1:3" ht="12.75">
      <c r="A31" s="26" t="s">
        <v>129</v>
      </c>
      <c r="B31" s="15">
        <v>13</v>
      </c>
      <c r="C31" s="15">
        <v>19</v>
      </c>
    </row>
    <row r="32" spans="1:3" ht="12.75">
      <c r="A32" s="26" t="s">
        <v>130</v>
      </c>
      <c r="B32" s="15">
        <v>11</v>
      </c>
      <c r="C32" s="15">
        <v>18</v>
      </c>
    </row>
    <row r="33" spans="1:3" ht="12.75">
      <c r="A33" s="26" t="s">
        <v>131</v>
      </c>
      <c r="B33" s="15">
        <v>18</v>
      </c>
      <c r="C33" s="15">
        <v>21</v>
      </c>
    </row>
    <row r="34" spans="1:3" ht="12.75">
      <c r="A34" s="26" t="s">
        <v>132</v>
      </c>
      <c r="B34" s="15">
        <v>0</v>
      </c>
      <c r="C34" s="15">
        <v>0</v>
      </c>
    </row>
    <row r="35" spans="1:3" ht="12.75">
      <c r="A35" s="26" t="s">
        <v>133</v>
      </c>
      <c r="B35" s="15">
        <v>8</v>
      </c>
      <c r="C35" s="15">
        <v>3</v>
      </c>
    </row>
    <row r="36" spans="1:3" ht="12.75">
      <c r="A36" s="26" t="s">
        <v>134</v>
      </c>
      <c r="B36" s="15">
        <v>0</v>
      </c>
      <c r="C36" s="15">
        <v>4</v>
      </c>
    </row>
    <row r="37" spans="1:3" ht="12.75">
      <c r="A37" s="26" t="s">
        <v>135</v>
      </c>
      <c r="B37" s="15">
        <v>0</v>
      </c>
      <c r="C37" s="15">
        <v>0</v>
      </c>
    </row>
    <row r="38" spans="1:3" ht="12.75">
      <c r="A38" s="26" t="s">
        <v>136</v>
      </c>
      <c r="B38" s="15">
        <v>0</v>
      </c>
      <c r="C38" s="15">
        <v>0</v>
      </c>
    </row>
    <row r="39" spans="1:3" ht="12.75">
      <c r="A39" s="26" t="s">
        <v>62</v>
      </c>
      <c r="B39" s="15">
        <v>0</v>
      </c>
      <c r="C39" s="15">
        <v>0</v>
      </c>
    </row>
    <row r="40" spans="1:3" ht="12.75">
      <c r="A40" s="26" t="s">
        <v>137</v>
      </c>
      <c r="B40" s="15">
        <v>0</v>
      </c>
      <c r="C40" s="15">
        <v>0</v>
      </c>
    </row>
    <row r="41" spans="1:3" ht="12.75">
      <c r="A41" s="40" t="s">
        <v>71</v>
      </c>
      <c r="B41" s="41">
        <f>SUM(B31:B40)</f>
        <v>50</v>
      </c>
      <c r="C41" s="41">
        <f>SUM(C31:C40)</f>
        <v>65</v>
      </c>
    </row>
    <row r="42" spans="1:3" ht="13.5" thickBot="1">
      <c r="A42" s="6"/>
      <c r="B42" s="23"/>
      <c r="C42" s="23"/>
    </row>
    <row r="43" spans="1:3" ht="13.5" thickBot="1">
      <c r="A43" s="52" t="s">
        <v>111</v>
      </c>
      <c r="B43" s="53"/>
      <c r="C43" s="54"/>
    </row>
    <row r="44" spans="1:3" ht="12.75">
      <c r="A44" s="36" t="s">
        <v>82</v>
      </c>
      <c r="B44" s="37" t="s">
        <v>0</v>
      </c>
      <c r="C44" s="37" t="s">
        <v>1</v>
      </c>
    </row>
    <row r="45" spans="1:3" ht="12.75">
      <c r="A45" s="26" t="s">
        <v>129</v>
      </c>
      <c r="B45" s="15">
        <v>242</v>
      </c>
      <c r="C45" s="15">
        <v>212</v>
      </c>
    </row>
    <row r="46" spans="1:3" ht="12.75">
      <c r="A46" s="26" t="s">
        <v>130</v>
      </c>
      <c r="B46" s="15">
        <v>175</v>
      </c>
      <c r="C46" s="15">
        <v>153</v>
      </c>
    </row>
    <row r="47" spans="1:3" ht="12.75">
      <c r="A47" s="26" t="s">
        <v>131</v>
      </c>
      <c r="B47" s="15">
        <f>386+1</f>
        <v>387</v>
      </c>
      <c r="C47" s="15">
        <v>392</v>
      </c>
    </row>
    <row r="48" spans="1:3" ht="12.75">
      <c r="A48" s="26" t="s">
        <v>132</v>
      </c>
      <c r="B48" s="15">
        <v>0</v>
      </c>
      <c r="C48" s="15">
        <v>0</v>
      </c>
    </row>
    <row r="49" spans="1:3" ht="12.75">
      <c r="A49" s="26" t="s">
        <v>133</v>
      </c>
      <c r="B49" s="15">
        <v>75</v>
      </c>
      <c r="C49" s="15">
        <v>50</v>
      </c>
    </row>
    <row r="50" spans="1:3" ht="12.75">
      <c r="A50" s="26" t="s">
        <v>134</v>
      </c>
      <c r="B50" s="15">
        <v>25</v>
      </c>
      <c r="C50" s="15">
        <v>11</v>
      </c>
    </row>
    <row r="51" spans="1:3" ht="12.75">
      <c r="A51" s="26" t="s">
        <v>135</v>
      </c>
      <c r="B51" s="15">
        <v>2</v>
      </c>
      <c r="C51" s="15">
        <v>1</v>
      </c>
    </row>
    <row r="52" spans="1:3" ht="12.75">
      <c r="A52" s="26" t="s">
        <v>136</v>
      </c>
      <c r="B52" s="15">
        <v>7</v>
      </c>
      <c r="C52" s="15">
        <v>6</v>
      </c>
    </row>
    <row r="53" spans="1:3" ht="12.75">
      <c r="A53" s="26" t="s">
        <v>62</v>
      </c>
      <c r="B53" s="15">
        <v>1</v>
      </c>
      <c r="C53" s="15">
        <v>0</v>
      </c>
    </row>
    <row r="54" spans="1:3" ht="12.75">
      <c r="A54" s="26" t="s">
        <v>137</v>
      </c>
      <c r="B54" s="15">
        <v>11</v>
      </c>
      <c r="C54" s="15">
        <v>11</v>
      </c>
    </row>
    <row r="55" spans="1:3" ht="12.75">
      <c r="A55" s="40" t="s">
        <v>71</v>
      </c>
      <c r="B55" s="41">
        <f>SUM(B45:B54)</f>
        <v>925</v>
      </c>
      <c r="C55" s="41">
        <f>SUM(C45:C54)</f>
        <v>836</v>
      </c>
    </row>
    <row r="56" spans="1:3" ht="13.5" thickBot="1">
      <c r="A56" s="6" t="s">
        <v>68</v>
      </c>
      <c r="B56" s="23" t="s">
        <v>68</v>
      </c>
      <c r="C56" s="23" t="s">
        <v>68</v>
      </c>
    </row>
    <row r="57" spans="1:3" ht="13.5" thickBot="1">
      <c r="A57" s="52" t="s">
        <v>112</v>
      </c>
      <c r="B57" s="53"/>
      <c r="C57" s="54"/>
    </row>
    <row r="58" spans="1:3" ht="12.75">
      <c r="A58" s="36" t="s">
        <v>82</v>
      </c>
      <c r="B58" s="37" t="s">
        <v>0</v>
      </c>
      <c r="C58" s="37" t="s">
        <v>1</v>
      </c>
    </row>
    <row r="59" spans="1:3" ht="12.75">
      <c r="A59" s="26" t="s">
        <v>129</v>
      </c>
      <c r="B59" s="15">
        <v>43</v>
      </c>
      <c r="C59" s="15">
        <v>60</v>
      </c>
    </row>
    <row r="60" spans="1:3" ht="12.75">
      <c r="A60" s="26" t="s">
        <v>130</v>
      </c>
      <c r="B60" s="15">
        <v>45</v>
      </c>
      <c r="C60" s="15">
        <v>46</v>
      </c>
    </row>
    <row r="61" spans="1:3" ht="12.75">
      <c r="A61" s="26" t="s">
        <v>131</v>
      </c>
      <c r="B61" s="15">
        <f>37+1</f>
        <v>38</v>
      </c>
      <c r="C61" s="15">
        <f>39+1</f>
        <v>40</v>
      </c>
    </row>
    <row r="62" spans="1:3" ht="12.75">
      <c r="A62" s="26" t="s">
        <v>132</v>
      </c>
      <c r="B62" s="15">
        <v>0</v>
      </c>
      <c r="C62" s="15">
        <v>0</v>
      </c>
    </row>
    <row r="63" spans="1:3" ht="12.75">
      <c r="A63" s="26" t="s">
        <v>133</v>
      </c>
      <c r="B63" s="15">
        <v>19</v>
      </c>
      <c r="C63" s="15">
        <v>17</v>
      </c>
    </row>
    <row r="64" spans="1:3" ht="12.75">
      <c r="A64" s="26" t="s">
        <v>134</v>
      </c>
      <c r="B64" s="15">
        <v>7</v>
      </c>
      <c r="C64" s="15">
        <v>7</v>
      </c>
    </row>
    <row r="65" spans="1:3" ht="12.75">
      <c r="A65" s="26" t="s">
        <v>135</v>
      </c>
      <c r="B65" s="15">
        <v>0</v>
      </c>
      <c r="C65" s="15">
        <v>0</v>
      </c>
    </row>
    <row r="66" spans="1:3" ht="12.75">
      <c r="A66" s="26" t="s">
        <v>136</v>
      </c>
      <c r="B66" s="15">
        <v>0</v>
      </c>
      <c r="C66" s="15">
        <v>0</v>
      </c>
    </row>
    <row r="67" spans="1:3" ht="12.75">
      <c r="A67" s="26" t="s">
        <v>62</v>
      </c>
      <c r="B67" s="15">
        <v>0</v>
      </c>
      <c r="C67" s="15">
        <v>0</v>
      </c>
    </row>
    <row r="68" spans="1:3" ht="12.75">
      <c r="A68" s="26" t="s">
        <v>137</v>
      </c>
      <c r="B68" s="15">
        <v>5</v>
      </c>
      <c r="C68" s="15">
        <v>3</v>
      </c>
    </row>
    <row r="69" spans="1:3" ht="12.75">
      <c r="A69" s="40" t="s">
        <v>71</v>
      </c>
      <c r="B69" s="41">
        <f>SUM(B59:B68)</f>
        <v>157</v>
      </c>
      <c r="C69" s="41">
        <f>SUM(C59:C68)</f>
        <v>173</v>
      </c>
    </row>
    <row r="70" spans="1:3" ht="13.5" thickBot="1">
      <c r="A70" s="6" t="s">
        <v>68</v>
      </c>
      <c r="B70" s="23" t="s">
        <v>68</v>
      </c>
      <c r="C70" s="23" t="s">
        <v>68</v>
      </c>
    </row>
    <row r="71" spans="1:3" ht="13.5" thickBot="1">
      <c r="A71" s="52" t="s">
        <v>113</v>
      </c>
      <c r="B71" s="53"/>
      <c r="C71" s="54"/>
    </row>
    <row r="72" spans="1:3" ht="12.75">
      <c r="A72" s="36" t="s">
        <v>82</v>
      </c>
      <c r="B72" s="37" t="s">
        <v>0</v>
      </c>
      <c r="C72" s="37" t="s">
        <v>1</v>
      </c>
    </row>
    <row r="73" spans="1:3" ht="12.75">
      <c r="A73" s="26" t="s">
        <v>129</v>
      </c>
      <c r="B73" s="15">
        <v>443</v>
      </c>
      <c r="C73" s="15">
        <v>426</v>
      </c>
    </row>
    <row r="74" spans="1:3" ht="12.75">
      <c r="A74" s="26" t="s">
        <v>130</v>
      </c>
      <c r="B74" s="15">
        <v>258</v>
      </c>
      <c r="C74" s="15">
        <v>249</v>
      </c>
    </row>
    <row r="75" spans="1:3" ht="12.75">
      <c r="A75" s="26" t="s">
        <v>131</v>
      </c>
      <c r="B75" s="15">
        <f>309+4</f>
        <v>313</v>
      </c>
      <c r="C75" s="15">
        <f>320+4</f>
        <v>324</v>
      </c>
    </row>
    <row r="76" spans="1:3" ht="12.75">
      <c r="A76" s="26" t="s">
        <v>132</v>
      </c>
      <c r="B76" s="15">
        <v>0</v>
      </c>
      <c r="C76" s="15">
        <v>0</v>
      </c>
    </row>
    <row r="77" spans="1:3" ht="12.75">
      <c r="A77" s="26" t="s">
        <v>133</v>
      </c>
      <c r="B77" s="15">
        <v>58</v>
      </c>
      <c r="C77" s="15">
        <v>58</v>
      </c>
    </row>
    <row r="78" spans="1:3" ht="12.75">
      <c r="A78" s="26" t="s">
        <v>134</v>
      </c>
      <c r="B78" s="15">
        <v>16</v>
      </c>
      <c r="C78" s="15">
        <v>13</v>
      </c>
    </row>
    <row r="79" spans="1:3" ht="12.75">
      <c r="A79" s="26" t="s">
        <v>135</v>
      </c>
      <c r="B79" s="15">
        <v>0</v>
      </c>
      <c r="C79" s="15">
        <v>0</v>
      </c>
    </row>
    <row r="80" spans="1:3" ht="12.75">
      <c r="A80" s="26" t="s">
        <v>136</v>
      </c>
      <c r="B80" s="15">
        <v>2</v>
      </c>
      <c r="C80" s="15">
        <v>2</v>
      </c>
    </row>
    <row r="81" spans="1:3" ht="12.75">
      <c r="A81" s="26" t="s">
        <v>62</v>
      </c>
      <c r="B81" s="15">
        <v>10</v>
      </c>
      <c r="C81" s="15">
        <v>8</v>
      </c>
    </row>
    <row r="82" spans="1:3" ht="12.75">
      <c r="A82" s="26" t="s">
        <v>137</v>
      </c>
      <c r="B82" s="15">
        <v>9</v>
      </c>
      <c r="C82" s="15">
        <v>9</v>
      </c>
    </row>
    <row r="83" spans="1:3" ht="12.75">
      <c r="A83" s="40" t="s">
        <v>71</v>
      </c>
      <c r="B83" s="41">
        <f>SUM(B73:B82)</f>
        <v>1109</v>
      </c>
      <c r="C83" s="41">
        <f>SUM(C73:C82)</f>
        <v>1089</v>
      </c>
    </row>
    <row r="84" spans="1:3" ht="13.5" thickBot="1">
      <c r="A84" s="6"/>
      <c r="B84" s="23"/>
      <c r="C84" s="23"/>
    </row>
    <row r="85" spans="1:3" ht="13.5" thickBot="1">
      <c r="A85" s="52" t="s">
        <v>114</v>
      </c>
      <c r="B85" s="53"/>
      <c r="C85" s="54"/>
    </row>
    <row r="86" spans="1:3" ht="12.75">
      <c r="A86" s="36" t="s">
        <v>82</v>
      </c>
      <c r="B86" s="37" t="s">
        <v>0</v>
      </c>
      <c r="C86" s="37" t="s">
        <v>1</v>
      </c>
    </row>
    <row r="87" spans="1:3" ht="12.75">
      <c r="A87" s="26" t="s">
        <v>129</v>
      </c>
      <c r="B87" s="15">
        <v>753</v>
      </c>
      <c r="C87" s="15">
        <v>728</v>
      </c>
    </row>
    <row r="88" spans="1:3" ht="12.75">
      <c r="A88" s="26" t="s">
        <v>130</v>
      </c>
      <c r="B88" s="15">
        <v>494</v>
      </c>
      <c r="C88" s="15">
        <v>471</v>
      </c>
    </row>
    <row r="89" spans="1:3" ht="12.75">
      <c r="A89" s="26" t="s">
        <v>131</v>
      </c>
      <c r="B89" s="15">
        <f>763+1+1+1+4</f>
        <v>770</v>
      </c>
      <c r="C89" s="15">
        <f>785+1+1+4</f>
        <v>791</v>
      </c>
    </row>
    <row r="90" spans="1:3" ht="12.75">
      <c r="A90" s="26" t="s">
        <v>132</v>
      </c>
      <c r="B90" s="15">
        <v>0</v>
      </c>
      <c r="C90" s="15">
        <v>0</v>
      </c>
    </row>
    <row r="91" spans="1:3" ht="12.75">
      <c r="A91" s="26" t="s">
        <v>133</v>
      </c>
      <c r="B91" s="15">
        <v>162</v>
      </c>
      <c r="C91" s="15">
        <v>130</v>
      </c>
    </row>
    <row r="92" spans="1:3" ht="12.75">
      <c r="A92" s="26" t="s">
        <v>134</v>
      </c>
      <c r="B92" s="15">
        <v>49</v>
      </c>
      <c r="C92" s="15">
        <v>38</v>
      </c>
    </row>
    <row r="93" spans="1:3" ht="12.75">
      <c r="A93" s="26" t="s">
        <v>136</v>
      </c>
      <c r="B93" s="15">
        <v>9</v>
      </c>
      <c r="C93" s="15">
        <v>8</v>
      </c>
    </row>
    <row r="94" spans="1:3" ht="12.75">
      <c r="A94" s="26" t="s">
        <v>135</v>
      </c>
      <c r="B94" s="15">
        <v>2</v>
      </c>
      <c r="C94" s="15">
        <v>1</v>
      </c>
    </row>
    <row r="95" spans="1:3" ht="12.75">
      <c r="A95" s="26" t="s">
        <v>62</v>
      </c>
      <c r="B95" s="15">
        <v>11</v>
      </c>
      <c r="C95" s="15">
        <v>8</v>
      </c>
    </row>
    <row r="96" spans="1:3" ht="12.75">
      <c r="A96" s="26" t="s">
        <v>137</v>
      </c>
      <c r="B96" s="15">
        <v>26</v>
      </c>
      <c r="C96" s="15">
        <v>23</v>
      </c>
    </row>
    <row r="97" spans="1:3" ht="12.75">
      <c r="A97" s="40" t="s">
        <v>71</v>
      </c>
      <c r="B97" s="41">
        <v>2276</v>
      </c>
      <c r="C97" s="41">
        <f>SUM(C87:C96)</f>
        <v>2198</v>
      </c>
    </row>
    <row r="98" spans="1:3" ht="12.75">
      <c r="A98" s="40" t="s">
        <v>80</v>
      </c>
      <c r="B98" s="41">
        <v>1792</v>
      </c>
      <c r="C98" s="42" t="s">
        <v>73</v>
      </c>
    </row>
    <row r="99" spans="1:3" ht="12.75">
      <c r="A99" s="40" t="s">
        <v>81</v>
      </c>
      <c r="B99" s="41">
        <v>4068</v>
      </c>
      <c r="C99" s="42" t="s">
        <v>73</v>
      </c>
    </row>
  </sheetData>
  <sheetProtection/>
  <mergeCells count="7">
    <mergeCell ref="A71:C71"/>
    <mergeCell ref="A85:C85"/>
    <mergeCell ref="A1:C1"/>
    <mergeCell ref="A15:C15"/>
    <mergeCell ref="A29:C29"/>
    <mergeCell ref="A43:C43"/>
    <mergeCell ref="A57:C57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2004</oddHeader>
    <oddFooter>&amp;L6TH District Court: Filings and Dispositions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59">
      <selection activeCell="B41" sqref="B41"/>
    </sheetView>
  </sheetViews>
  <sheetFormatPr defaultColWidth="9.140625" defaultRowHeight="12.75"/>
  <cols>
    <col min="1" max="1" width="27.7109375" style="7" customWidth="1"/>
    <col min="2" max="3" width="24.7109375" style="10" customWidth="1"/>
    <col min="4" max="16384" width="9.140625" style="2" customWidth="1"/>
  </cols>
  <sheetData>
    <row r="1" spans="1:3" ht="13.5" thickBot="1">
      <c r="A1" s="52" t="s">
        <v>120</v>
      </c>
      <c r="B1" s="53"/>
      <c r="C1" s="54"/>
    </row>
    <row r="2" spans="1:3" s="20" customFormat="1" ht="12.75">
      <c r="A2" s="21" t="s">
        <v>82</v>
      </c>
      <c r="B2" s="22" t="s">
        <v>0</v>
      </c>
      <c r="C2" s="22" t="s">
        <v>1</v>
      </c>
    </row>
    <row r="3" spans="1:3" ht="12.75">
      <c r="A3" s="26" t="s">
        <v>129</v>
      </c>
      <c r="B3" s="15">
        <v>168</v>
      </c>
      <c r="C3" s="15">
        <v>218</v>
      </c>
    </row>
    <row r="4" spans="1:3" ht="12.75">
      <c r="A4" s="26" t="s">
        <v>130</v>
      </c>
      <c r="B4" s="15">
        <v>93</v>
      </c>
      <c r="C4" s="15">
        <v>96</v>
      </c>
    </row>
    <row r="5" spans="1:3" ht="12.75">
      <c r="A5" s="26" t="s">
        <v>131</v>
      </c>
      <c r="B5" s="15">
        <v>196</v>
      </c>
      <c r="C5" s="15">
        <v>205</v>
      </c>
    </row>
    <row r="6" spans="1:3" ht="12.75">
      <c r="A6" s="26" t="s">
        <v>132</v>
      </c>
      <c r="B6" s="15">
        <v>0</v>
      </c>
      <c r="C6" s="15">
        <v>0</v>
      </c>
    </row>
    <row r="7" spans="1:3" ht="12.75">
      <c r="A7" s="26" t="s">
        <v>133</v>
      </c>
      <c r="B7" s="15">
        <v>32</v>
      </c>
      <c r="C7" s="15">
        <v>30</v>
      </c>
    </row>
    <row r="8" spans="1:3" ht="12.75">
      <c r="A8" s="26" t="s">
        <v>134</v>
      </c>
      <c r="B8" s="15">
        <v>6</v>
      </c>
      <c r="C8" s="15">
        <v>5</v>
      </c>
    </row>
    <row r="9" spans="1:3" ht="12.75">
      <c r="A9" s="26" t="s">
        <v>136</v>
      </c>
      <c r="B9" s="15">
        <v>4</v>
      </c>
      <c r="C9" s="15">
        <v>3</v>
      </c>
    </row>
    <row r="10" spans="1:3" ht="12.75">
      <c r="A10" s="26" t="s">
        <v>135</v>
      </c>
      <c r="B10" s="15">
        <v>2</v>
      </c>
      <c r="C10" s="15">
        <v>3</v>
      </c>
    </row>
    <row r="11" spans="1:3" ht="12.75">
      <c r="A11" s="26" t="s">
        <v>62</v>
      </c>
      <c r="B11" s="15">
        <v>0</v>
      </c>
      <c r="C11" s="15">
        <v>0</v>
      </c>
    </row>
    <row r="12" spans="1:3" ht="12.75">
      <c r="A12" s="26" t="s">
        <v>137</v>
      </c>
      <c r="B12" s="15">
        <v>5</v>
      </c>
      <c r="C12" s="15">
        <v>6</v>
      </c>
    </row>
    <row r="13" spans="1:3" ht="12.75">
      <c r="A13" s="40" t="s">
        <v>71</v>
      </c>
      <c r="B13" s="41">
        <f>SUM(B3:B12)</f>
        <v>506</v>
      </c>
      <c r="C13" s="41">
        <f>SUM(C3:C12)</f>
        <v>566</v>
      </c>
    </row>
    <row r="14" spans="1:3" ht="13.5" thickBot="1">
      <c r="A14" s="6" t="s">
        <v>68</v>
      </c>
      <c r="B14" s="23" t="s">
        <v>68</v>
      </c>
      <c r="C14" s="23" t="s">
        <v>68</v>
      </c>
    </row>
    <row r="15" spans="1:3" ht="13.5" thickBot="1">
      <c r="A15" s="52" t="s">
        <v>116</v>
      </c>
      <c r="B15" s="53"/>
      <c r="C15" s="54"/>
    </row>
    <row r="16" spans="1:3" s="20" customFormat="1" ht="12.75">
      <c r="A16" s="21" t="s">
        <v>82</v>
      </c>
      <c r="B16" s="22" t="s">
        <v>0</v>
      </c>
      <c r="C16" s="22" t="s">
        <v>1</v>
      </c>
    </row>
    <row r="17" spans="1:3" ht="12.75">
      <c r="A17" s="26" t="s">
        <v>129</v>
      </c>
      <c r="B17" s="15">
        <v>275</v>
      </c>
      <c r="C17" s="15">
        <v>310</v>
      </c>
    </row>
    <row r="18" spans="1:3" ht="12.75">
      <c r="A18" s="26" t="s">
        <v>130</v>
      </c>
      <c r="B18" s="15">
        <v>93</v>
      </c>
      <c r="C18" s="15">
        <v>97</v>
      </c>
    </row>
    <row r="19" spans="1:3" ht="12.75">
      <c r="A19" s="26" t="s">
        <v>131</v>
      </c>
      <c r="B19" s="15">
        <v>187</v>
      </c>
      <c r="C19" s="15">
        <v>221</v>
      </c>
    </row>
    <row r="20" spans="1:3" ht="12.75">
      <c r="A20" s="26" t="s">
        <v>132</v>
      </c>
      <c r="B20" s="15">
        <v>0</v>
      </c>
      <c r="C20" s="15">
        <v>0</v>
      </c>
    </row>
    <row r="21" spans="1:3" ht="12.75">
      <c r="A21" s="26" t="s">
        <v>133</v>
      </c>
      <c r="B21" s="15">
        <v>31</v>
      </c>
      <c r="C21" s="15">
        <v>26</v>
      </c>
    </row>
    <row r="22" spans="1:3" ht="12.75">
      <c r="A22" s="26" t="s">
        <v>134</v>
      </c>
      <c r="B22" s="15">
        <v>12</v>
      </c>
      <c r="C22" s="15">
        <v>17</v>
      </c>
    </row>
    <row r="23" spans="1:3" ht="12.75">
      <c r="A23" s="26" t="s">
        <v>135</v>
      </c>
      <c r="B23" s="15">
        <v>0</v>
      </c>
      <c r="C23" s="15">
        <v>0</v>
      </c>
    </row>
    <row r="24" spans="1:3" ht="12.75">
      <c r="A24" s="26" t="s">
        <v>136</v>
      </c>
      <c r="B24" s="15">
        <v>3</v>
      </c>
      <c r="C24" s="15">
        <v>4</v>
      </c>
    </row>
    <row r="25" spans="1:3" ht="12.75">
      <c r="A25" s="26" t="s">
        <v>62</v>
      </c>
      <c r="B25" s="15">
        <v>0</v>
      </c>
      <c r="C25" s="15">
        <v>0</v>
      </c>
    </row>
    <row r="26" spans="1:3" ht="12" customHeight="1">
      <c r="A26" s="26" t="s">
        <v>137</v>
      </c>
      <c r="B26" s="15">
        <v>13</v>
      </c>
      <c r="C26" s="15">
        <v>7</v>
      </c>
    </row>
    <row r="27" spans="1:3" ht="12" customHeight="1">
      <c r="A27" s="40" t="s">
        <v>71</v>
      </c>
      <c r="B27" s="41">
        <f>SUM(B17:B26)</f>
        <v>614</v>
      </c>
      <c r="C27" s="41">
        <f>SUM(C17:C26)</f>
        <v>682</v>
      </c>
    </row>
    <row r="28" spans="1:3" ht="13.5" thickBot="1">
      <c r="A28" s="6" t="s">
        <v>68</v>
      </c>
      <c r="B28" s="23" t="s">
        <v>68</v>
      </c>
      <c r="C28" s="23" t="s">
        <v>68</v>
      </c>
    </row>
    <row r="29" spans="1:3" ht="13.5" thickBot="1">
      <c r="A29" s="52" t="s">
        <v>117</v>
      </c>
      <c r="B29" s="53"/>
      <c r="C29" s="54"/>
    </row>
    <row r="30" spans="1:3" s="20" customFormat="1" ht="12.75">
      <c r="A30" s="21" t="s">
        <v>82</v>
      </c>
      <c r="B30" s="22" t="s">
        <v>0</v>
      </c>
      <c r="C30" s="22" t="s">
        <v>1</v>
      </c>
    </row>
    <row r="31" spans="1:3" ht="12.75">
      <c r="A31" s="26" t="s">
        <v>129</v>
      </c>
      <c r="B31" s="15">
        <v>141</v>
      </c>
      <c r="C31" s="15">
        <v>135</v>
      </c>
    </row>
    <row r="32" spans="1:3" ht="12.75">
      <c r="A32" s="26" t="s">
        <v>130</v>
      </c>
      <c r="B32" s="15">
        <v>78</v>
      </c>
      <c r="C32" s="15">
        <v>81</v>
      </c>
    </row>
    <row r="33" spans="1:3" ht="12.75">
      <c r="A33" s="26" t="s">
        <v>131</v>
      </c>
      <c r="B33" s="15">
        <v>146</v>
      </c>
      <c r="C33" s="15">
        <f>132+2</f>
        <v>134</v>
      </c>
    </row>
    <row r="34" spans="1:3" ht="12.75">
      <c r="A34" s="26" t="s">
        <v>132</v>
      </c>
      <c r="B34" s="15">
        <v>0</v>
      </c>
      <c r="C34" s="15">
        <v>0</v>
      </c>
    </row>
    <row r="35" spans="1:3" ht="12.75">
      <c r="A35" s="26" t="s">
        <v>133</v>
      </c>
      <c r="B35" s="15">
        <v>34</v>
      </c>
      <c r="C35" s="15">
        <v>38</v>
      </c>
    </row>
    <row r="36" spans="1:3" ht="12.75">
      <c r="A36" s="26" t="s">
        <v>134</v>
      </c>
      <c r="B36" s="15">
        <v>6</v>
      </c>
      <c r="C36" s="15">
        <v>6</v>
      </c>
    </row>
    <row r="37" spans="1:3" ht="12.75">
      <c r="A37" s="26" t="s">
        <v>135</v>
      </c>
      <c r="B37" s="15">
        <v>0</v>
      </c>
      <c r="C37" s="15">
        <v>0</v>
      </c>
    </row>
    <row r="38" spans="1:3" ht="12.75">
      <c r="A38" s="26" t="s">
        <v>136</v>
      </c>
      <c r="B38" s="15">
        <v>3</v>
      </c>
      <c r="C38" s="15">
        <v>5</v>
      </c>
    </row>
    <row r="39" spans="1:3" ht="12.75">
      <c r="A39" s="26" t="s">
        <v>62</v>
      </c>
      <c r="B39" s="15">
        <v>0</v>
      </c>
      <c r="C39" s="15">
        <v>0</v>
      </c>
    </row>
    <row r="40" spans="1:3" ht="12.75">
      <c r="A40" s="26" t="s">
        <v>137</v>
      </c>
      <c r="B40" s="15">
        <v>1</v>
      </c>
      <c r="C40" s="15">
        <v>3</v>
      </c>
    </row>
    <row r="41" spans="1:3" ht="12.75">
      <c r="A41" s="40" t="s">
        <v>71</v>
      </c>
      <c r="B41" s="41">
        <f>SUM(B31:B40)</f>
        <v>409</v>
      </c>
      <c r="C41" s="41">
        <f>SUM(C31:C40)</f>
        <v>402</v>
      </c>
    </row>
    <row r="42" spans="1:3" ht="13.5" thickBot="1">
      <c r="A42" s="6"/>
      <c r="B42" s="23"/>
      <c r="C42" s="23"/>
    </row>
    <row r="43" spans="1:3" ht="13.5" thickBot="1">
      <c r="A43" s="61" t="s">
        <v>118</v>
      </c>
      <c r="B43" s="62"/>
      <c r="C43" s="63"/>
    </row>
    <row r="44" spans="1:3" s="20" customFormat="1" ht="12.75">
      <c r="A44" s="21" t="s">
        <v>82</v>
      </c>
      <c r="B44" s="22" t="s">
        <v>0</v>
      </c>
      <c r="C44" s="22" t="s">
        <v>1</v>
      </c>
    </row>
    <row r="45" spans="1:3" ht="12.75">
      <c r="A45" s="26" t="s">
        <v>129</v>
      </c>
      <c r="B45" s="15">
        <v>536</v>
      </c>
      <c r="C45" s="15">
        <v>522</v>
      </c>
    </row>
    <row r="46" spans="1:3" ht="12.75">
      <c r="A46" s="26" t="s">
        <v>130</v>
      </c>
      <c r="B46" s="15">
        <v>254</v>
      </c>
      <c r="C46" s="15">
        <v>262</v>
      </c>
    </row>
    <row r="47" spans="1:3" ht="12.75">
      <c r="A47" s="26" t="s">
        <v>131</v>
      </c>
      <c r="B47" s="15">
        <f>922+5</f>
        <v>927</v>
      </c>
      <c r="C47" s="15">
        <f>880+2</f>
        <v>882</v>
      </c>
    </row>
    <row r="48" spans="1:3" ht="12.75">
      <c r="A48" s="26" t="s">
        <v>132</v>
      </c>
      <c r="B48" s="15">
        <v>0</v>
      </c>
      <c r="C48" s="15">
        <v>0</v>
      </c>
    </row>
    <row r="49" spans="1:3" ht="12.75">
      <c r="A49" s="26" t="s">
        <v>133</v>
      </c>
      <c r="B49" s="15">
        <v>67</v>
      </c>
      <c r="C49" s="15">
        <v>57</v>
      </c>
    </row>
    <row r="50" spans="1:3" ht="12.75">
      <c r="A50" s="26" t="s">
        <v>134</v>
      </c>
      <c r="B50" s="15">
        <v>34</v>
      </c>
      <c r="C50" s="15">
        <v>18</v>
      </c>
    </row>
    <row r="51" spans="1:3" ht="12.75">
      <c r="A51" s="26" t="s">
        <v>136</v>
      </c>
      <c r="B51" s="15">
        <v>7</v>
      </c>
      <c r="C51" s="15">
        <v>7</v>
      </c>
    </row>
    <row r="52" spans="1:3" ht="12.75">
      <c r="A52" s="26" t="s">
        <v>135</v>
      </c>
      <c r="B52" s="15">
        <v>13</v>
      </c>
      <c r="C52" s="15">
        <v>10</v>
      </c>
    </row>
    <row r="53" spans="1:3" ht="12.75">
      <c r="A53" s="26" t="s">
        <v>62</v>
      </c>
      <c r="B53" s="15">
        <v>0</v>
      </c>
      <c r="C53" s="15">
        <v>0</v>
      </c>
    </row>
    <row r="54" spans="1:3" ht="12.75">
      <c r="A54" s="26" t="s">
        <v>137</v>
      </c>
      <c r="B54" s="15">
        <v>22</v>
      </c>
      <c r="C54" s="15">
        <v>20</v>
      </c>
    </row>
    <row r="55" spans="1:3" ht="12.75">
      <c r="A55" s="27" t="s">
        <v>71</v>
      </c>
      <c r="B55" s="16">
        <f>SUM(B45:B54)</f>
        <v>1860</v>
      </c>
      <c r="C55" s="16">
        <f>SUM(C45:C54)</f>
        <v>1778</v>
      </c>
    </row>
    <row r="56" spans="1:3" ht="13.5" thickBot="1">
      <c r="A56" s="6" t="s">
        <v>68</v>
      </c>
      <c r="B56" s="23" t="s">
        <v>68</v>
      </c>
      <c r="C56" s="23" t="s">
        <v>68</v>
      </c>
    </row>
    <row r="57" spans="1:3" ht="13.5" thickBot="1">
      <c r="A57" s="61" t="s">
        <v>119</v>
      </c>
      <c r="B57" s="62"/>
      <c r="C57" s="63"/>
    </row>
    <row r="58" spans="1:3" s="20" customFormat="1" ht="12.75">
      <c r="A58" s="21" t="s">
        <v>82</v>
      </c>
      <c r="B58" s="22" t="s">
        <v>0</v>
      </c>
      <c r="C58" s="22" t="s">
        <v>1</v>
      </c>
    </row>
    <row r="59" spans="1:3" ht="12.75">
      <c r="A59" s="26" t="s">
        <v>129</v>
      </c>
      <c r="B59" s="15">
        <v>1120</v>
      </c>
      <c r="C59" s="15">
        <v>1185</v>
      </c>
    </row>
    <row r="60" spans="1:3" ht="12.75">
      <c r="A60" s="26" t="s">
        <v>130</v>
      </c>
      <c r="B60" s="15">
        <v>518</v>
      </c>
      <c r="C60" s="15">
        <v>536</v>
      </c>
    </row>
    <row r="61" spans="1:3" ht="12.75">
      <c r="A61" s="26" t="s">
        <v>131</v>
      </c>
      <c r="B61" s="15">
        <f>1449+11+2+5</f>
        <v>1467</v>
      </c>
      <c r="C61" s="15">
        <f>1438+13+2+2</f>
        <v>1455</v>
      </c>
    </row>
    <row r="62" spans="1:3" ht="12.75">
      <c r="A62" s="26" t="s">
        <v>132</v>
      </c>
      <c r="B62" s="15">
        <v>0</v>
      </c>
      <c r="C62" s="15">
        <v>0</v>
      </c>
    </row>
    <row r="63" spans="1:3" ht="12.75">
      <c r="A63" s="26" t="s">
        <v>133</v>
      </c>
      <c r="B63" s="15">
        <v>164</v>
      </c>
      <c r="C63" s="15">
        <v>151</v>
      </c>
    </row>
    <row r="64" spans="1:3" ht="12.75">
      <c r="A64" s="26" t="s">
        <v>134</v>
      </c>
      <c r="B64" s="15">
        <v>58</v>
      </c>
      <c r="C64" s="15">
        <v>46</v>
      </c>
    </row>
    <row r="65" spans="1:3" ht="12.75">
      <c r="A65" s="26" t="s">
        <v>136</v>
      </c>
      <c r="B65" s="15">
        <v>17</v>
      </c>
      <c r="C65" s="15">
        <v>19</v>
      </c>
    </row>
    <row r="66" spans="1:3" ht="12.75">
      <c r="A66" s="26" t="s">
        <v>135</v>
      </c>
      <c r="B66" s="15">
        <v>15</v>
      </c>
      <c r="C66" s="15">
        <v>13</v>
      </c>
    </row>
    <row r="67" spans="1:3" ht="12.75">
      <c r="A67" s="26" t="s">
        <v>62</v>
      </c>
      <c r="B67" s="15">
        <v>0</v>
      </c>
      <c r="C67" s="15">
        <v>0</v>
      </c>
    </row>
    <row r="68" spans="1:3" ht="12.75">
      <c r="A68" s="26" t="s">
        <v>137</v>
      </c>
      <c r="B68" s="15">
        <v>41</v>
      </c>
      <c r="C68" s="15">
        <v>36</v>
      </c>
    </row>
    <row r="69" spans="1:3" ht="12.75">
      <c r="A69" s="27" t="s">
        <v>71</v>
      </c>
      <c r="B69" s="16">
        <v>3400</v>
      </c>
      <c r="C69" s="16">
        <f>SUM(C59:C68)</f>
        <v>3441</v>
      </c>
    </row>
    <row r="70" spans="1:3" ht="12.75">
      <c r="A70" s="27" t="s">
        <v>80</v>
      </c>
      <c r="B70" s="16">
        <v>1882</v>
      </c>
      <c r="C70" s="19" t="s">
        <v>73</v>
      </c>
    </row>
    <row r="71" spans="1:3" ht="12.75">
      <c r="A71" s="27" t="s">
        <v>81</v>
      </c>
      <c r="B71" s="16">
        <v>5282</v>
      </c>
      <c r="C71" s="19" t="s">
        <v>73</v>
      </c>
    </row>
  </sheetData>
  <sheetProtection/>
  <mergeCells count="5">
    <mergeCell ref="A43:C43"/>
    <mergeCell ref="A57:C57"/>
    <mergeCell ref="A1:C1"/>
    <mergeCell ref="A15:C15"/>
    <mergeCell ref="A29:C29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2004</oddHeader>
    <oddFooter>&amp;L7th District Court: Filings and Dispositions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49">
      <selection activeCell="D20" sqref="D20"/>
    </sheetView>
  </sheetViews>
  <sheetFormatPr defaultColWidth="9.140625" defaultRowHeight="12.75"/>
  <cols>
    <col min="1" max="1" width="27.7109375" style="7" customWidth="1"/>
    <col min="2" max="3" width="24.7109375" style="10" customWidth="1"/>
    <col min="4" max="16384" width="9.140625" style="1" customWidth="1"/>
  </cols>
  <sheetData>
    <row r="1" spans="1:3" ht="13.5" thickBot="1">
      <c r="A1" s="52" t="s">
        <v>125</v>
      </c>
      <c r="B1" s="53"/>
      <c r="C1" s="54"/>
    </row>
    <row r="2" spans="1:3" s="28" customFormat="1" ht="12.75">
      <c r="A2" s="21" t="s">
        <v>82</v>
      </c>
      <c r="B2" s="22" t="s">
        <v>0</v>
      </c>
      <c r="C2" s="22" t="s">
        <v>1</v>
      </c>
    </row>
    <row r="3" spans="1:3" ht="12.75">
      <c r="A3" s="26" t="s">
        <v>129</v>
      </c>
      <c r="B3" s="15">
        <v>201</v>
      </c>
      <c r="C3" s="15">
        <v>227</v>
      </c>
    </row>
    <row r="4" spans="1:3" ht="12.75">
      <c r="A4" s="26" t="s">
        <v>130</v>
      </c>
      <c r="B4" s="15">
        <v>33</v>
      </c>
      <c r="C4" s="15">
        <v>34</v>
      </c>
    </row>
    <row r="5" spans="1:3" ht="12.75">
      <c r="A5" s="26" t="s">
        <v>131</v>
      </c>
      <c r="B5" s="15">
        <v>81</v>
      </c>
      <c r="C5" s="15">
        <v>75</v>
      </c>
    </row>
    <row r="6" spans="1:3" ht="12.75">
      <c r="A6" s="26" t="s">
        <v>132</v>
      </c>
      <c r="B6" s="15">
        <v>0</v>
      </c>
      <c r="C6" s="15">
        <v>0</v>
      </c>
    </row>
    <row r="7" spans="1:3" ht="12.75">
      <c r="A7" s="26" t="s">
        <v>133</v>
      </c>
      <c r="B7" s="15">
        <v>18</v>
      </c>
      <c r="C7" s="15">
        <v>12</v>
      </c>
    </row>
    <row r="8" spans="1:3" ht="12.75">
      <c r="A8" s="26" t="s">
        <v>134</v>
      </c>
      <c r="B8" s="15">
        <v>7</v>
      </c>
      <c r="C8" s="15">
        <v>5</v>
      </c>
    </row>
    <row r="9" spans="1:3" ht="12.75">
      <c r="A9" s="26" t="s">
        <v>135</v>
      </c>
      <c r="B9" s="15">
        <v>0</v>
      </c>
      <c r="C9" s="15">
        <v>0</v>
      </c>
    </row>
    <row r="10" spans="1:3" ht="12.75">
      <c r="A10" s="26" t="s">
        <v>136</v>
      </c>
      <c r="B10" s="15">
        <v>2</v>
      </c>
      <c r="C10" s="15">
        <v>1</v>
      </c>
    </row>
    <row r="11" spans="1:3" ht="12.75">
      <c r="A11" s="26" t="s">
        <v>62</v>
      </c>
      <c r="B11" s="15">
        <v>1</v>
      </c>
      <c r="C11" s="15">
        <v>0</v>
      </c>
    </row>
    <row r="12" spans="1:3" ht="12.75">
      <c r="A12" s="26" t="s">
        <v>137</v>
      </c>
      <c r="B12" s="15">
        <v>4</v>
      </c>
      <c r="C12" s="15">
        <v>5</v>
      </c>
    </row>
    <row r="13" spans="1:3" ht="12.75">
      <c r="A13" s="40" t="s">
        <v>71</v>
      </c>
      <c r="B13" s="41">
        <f>SUM(B3:B12)</f>
        <v>347</v>
      </c>
      <c r="C13" s="41">
        <f>SUM(C3:C12)</f>
        <v>359</v>
      </c>
    </row>
    <row r="14" spans="1:3" ht="13.5" thickBot="1">
      <c r="A14" s="6" t="s">
        <v>68</v>
      </c>
      <c r="B14" s="23" t="s">
        <v>68</v>
      </c>
      <c r="C14" s="23" t="s">
        <v>68</v>
      </c>
    </row>
    <row r="15" spans="1:3" ht="13.5" thickBot="1">
      <c r="A15" s="52" t="s">
        <v>121</v>
      </c>
      <c r="B15" s="53"/>
      <c r="C15" s="54"/>
    </row>
    <row r="16" spans="1:3" s="28" customFormat="1" ht="12.75">
      <c r="A16" s="21" t="s">
        <v>82</v>
      </c>
      <c r="B16" s="22" t="s">
        <v>0</v>
      </c>
      <c r="C16" s="22" t="s">
        <v>1</v>
      </c>
    </row>
    <row r="17" spans="1:3" ht="12.75">
      <c r="A17" s="26" t="s">
        <v>129</v>
      </c>
      <c r="B17" s="15">
        <v>16</v>
      </c>
      <c r="C17" s="15">
        <v>14</v>
      </c>
    </row>
    <row r="18" spans="1:3" ht="12.75">
      <c r="A18" s="26" t="s">
        <v>130</v>
      </c>
      <c r="B18" s="15">
        <v>8</v>
      </c>
      <c r="C18" s="15">
        <v>6</v>
      </c>
    </row>
    <row r="19" spans="1:3" ht="12.75">
      <c r="A19" s="26" t="s">
        <v>131</v>
      </c>
      <c r="B19" s="15">
        <v>13</v>
      </c>
      <c r="C19" s="15">
        <v>8</v>
      </c>
    </row>
    <row r="20" spans="1:3" ht="12.75">
      <c r="A20" s="26" t="s">
        <v>132</v>
      </c>
      <c r="B20" s="15">
        <v>0</v>
      </c>
      <c r="C20" s="15">
        <v>0</v>
      </c>
    </row>
    <row r="21" spans="1:3" ht="12.75">
      <c r="A21" s="26" t="s">
        <v>133</v>
      </c>
      <c r="B21" s="15">
        <v>1</v>
      </c>
      <c r="C21" s="15">
        <v>0</v>
      </c>
    </row>
    <row r="22" spans="1:3" ht="12.75">
      <c r="A22" s="26" t="s">
        <v>134</v>
      </c>
      <c r="B22" s="15">
        <v>2</v>
      </c>
      <c r="C22" s="15">
        <v>0</v>
      </c>
    </row>
    <row r="23" spans="1:3" ht="12.75">
      <c r="A23" s="26" t="s">
        <v>135</v>
      </c>
      <c r="B23" s="15">
        <v>0</v>
      </c>
      <c r="C23" s="15">
        <v>0</v>
      </c>
    </row>
    <row r="24" spans="1:3" ht="12.75">
      <c r="A24" s="26" t="s">
        <v>136</v>
      </c>
      <c r="B24" s="15">
        <v>1</v>
      </c>
      <c r="C24" s="15">
        <v>1</v>
      </c>
    </row>
    <row r="25" spans="1:3" ht="12.75">
      <c r="A25" s="26" t="s">
        <v>62</v>
      </c>
      <c r="B25" s="15">
        <v>0</v>
      </c>
      <c r="C25" s="15">
        <v>0</v>
      </c>
    </row>
    <row r="26" spans="1:3" ht="12.75">
      <c r="A26" s="26" t="s">
        <v>137</v>
      </c>
      <c r="B26" s="15">
        <v>0</v>
      </c>
      <c r="C26" s="15">
        <v>0</v>
      </c>
    </row>
    <row r="27" spans="1:3" ht="12.75">
      <c r="A27" s="40" t="s">
        <v>71</v>
      </c>
      <c r="B27" s="41">
        <f>SUM(B17:B26)</f>
        <v>41</v>
      </c>
      <c r="C27" s="41">
        <f>SUM(C17:C26)</f>
        <v>29</v>
      </c>
    </row>
    <row r="28" spans="1:3" ht="13.5" thickBot="1">
      <c r="A28" s="6" t="s">
        <v>68</v>
      </c>
      <c r="B28" s="23" t="s">
        <v>68</v>
      </c>
      <c r="C28" s="23" t="s">
        <v>68</v>
      </c>
    </row>
    <row r="29" spans="1:3" ht="13.5" thickBot="1">
      <c r="A29" s="52" t="s">
        <v>122</v>
      </c>
      <c r="B29" s="53"/>
      <c r="C29" s="54"/>
    </row>
    <row r="30" spans="1:3" s="28" customFormat="1" ht="12.75">
      <c r="A30" s="21" t="s">
        <v>82</v>
      </c>
      <c r="B30" s="22" t="s">
        <v>0</v>
      </c>
      <c r="C30" s="22" t="s">
        <v>1</v>
      </c>
    </row>
    <row r="31" spans="1:3" ht="12.75">
      <c r="A31" s="26" t="s">
        <v>129</v>
      </c>
      <c r="B31" s="15">
        <v>447</v>
      </c>
      <c r="C31" s="15">
        <v>497</v>
      </c>
    </row>
    <row r="32" spans="1:3" ht="12.75">
      <c r="A32" s="26" t="s">
        <v>130</v>
      </c>
      <c r="B32" s="15">
        <v>128</v>
      </c>
      <c r="C32" s="15">
        <v>141</v>
      </c>
    </row>
    <row r="33" spans="1:3" ht="12.75">
      <c r="A33" s="26" t="s">
        <v>131</v>
      </c>
      <c r="B33" s="15">
        <f>190+9</f>
        <v>199</v>
      </c>
      <c r="C33" s="15">
        <f>204+7</f>
        <v>211</v>
      </c>
    </row>
    <row r="34" spans="1:3" ht="12.75">
      <c r="A34" s="26" t="s">
        <v>132</v>
      </c>
      <c r="B34" s="15">
        <v>7</v>
      </c>
      <c r="C34" s="15">
        <v>6</v>
      </c>
    </row>
    <row r="35" spans="1:3" ht="12.75">
      <c r="A35" s="26" t="s">
        <v>133</v>
      </c>
      <c r="B35" s="15">
        <v>31</v>
      </c>
      <c r="C35" s="15">
        <v>38</v>
      </c>
    </row>
    <row r="36" spans="1:3" ht="12.75">
      <c r="A36" s="26" t="s">
        <v>134</v>
      </c>
      <c r="B36" s="15">
        <v>1</v>
      </c>
      <c r="C36" s="15">
        <v>4</v>
      </c>
    </row>
    <row r="37" spans="1:3" ht="12.75">
      <c r="A37" s="26" t="s">
        <v>135</v>
      </c>
      <c r="B37" s="15">
        <v>0</v>
      </c>
      <c r="C37" s="15">
        <v>0</v>
      </c>
    </row>
    <row r="38" spans="1:3" ht="12.75">
      <c r="A38" s="26" t="s">
        <v>136</v>
      </c>
      <c r="B38" s="15">
        <v>678</v>
      </c>
      <c r="C38" s="15">
        <v>696</v>
      </c>
    </row>
    <row r="39" spans="1:3" ht="12.75">
      <c r="A39" s="26" t="s">
        <v>62</v>
      </c>
      <c r="B39" s="15">
        <v>0</v>
      </c>
      <c r="C39" s="15">
        <v>0</v>
      </c>
    </row>
    <row r="40" spans="1:3" ht="12.75">
      <c r="A40" s="26" t="s">
        <v>137</v>
      </c>
      <c r="B40" s="15">
        <v>5</v>
      </c>
      <c r="C40" s="15">
        <v>2</v>
      </c>
    </row>
    <row r="41" spans="1:3" ht="12.75">
      <c r="A41" s="40" t="s">
        <v>71</v>
      </c>
      <c r="B41" s="41">
        <f>SUM(B31:B40)</f>
        <v>1496</v>
      </c>
      <c r="C41" s="41">
        <f>SUM(C31:C40)</f>
        <v>1595</v>
      </c>
    </row>
    <row r="42" spans="1:3" ht="13.5" thickBot="1">
      <c r="A42" s="6"/>
      <c r="B42" s="23"/>
      <c r="C42" s="23"/>
    </row>
    <row r="43" spans="1:3" ht="13.5" thickBot="1">
      <c r="A43" s="52" t="s">
        <v>123</v>
      </c>
      <c r="B43" s="53"/>
      <c r="C43" s="54"/>
    </row>
    <row r="44" spans="1:3" s="28" customFormat="1" ht="12.75">
      <c r="A44" s="21" t="s">
        <v>82</v>
      </c>
      <c r="B44" s="22" t="s">
        <v>0</v>
      </c>
      <c r="C44" s="22" t="s">
        <v>1</v>
      </c>
    </row>
    <row r="45" spans="1:3" ht="12.75">
      <c r="A45" s="26" t="s">
        <v>129</v>
      </c>
      <c r="B45" s="15">
        <v>527</v>
      </c>
      <c r="C45" s="15">
        <v>515</v>
      </c>
    </row>
    <row r="46" spans="1:3" ht="12.75">
      <c r="A46" s="26" t="s">
        <v>130</v>
      </c>
      <c r="B46" s="15">
        <v>361</v>
      </c>
      <c r="C46" s="15">
        <v>352</v>
      </c>
    </row>
    <row r="47" spans="1:3" ht="12.75">
      <c r="A47" s="26" t="s">
        <v>131</v>
      </c>
      <c r="B47" s="15">
        <f>566+19</f>
        <v>585</v>
      </c>
      <c r="C47" s="15">
        <f>606+12</f>
        <v>618</v>
      </c>
    </row>
    <row r="48" spans="1:3" ht="12.75">
      <c r="A48" s="26" t="s">
        <v>132</v>
      </c>
      <c r="B48" s="15">
        <v>0</v>
      </c>
      <c r="C48" s="15">
        <v>0</v>
      </c>
    </row>
    <row r="49" spans="1:3" ht="12.75">
      <c r="A49" s="26" t="s">
        <v>133</v>
      </c>
      <c r="B49" s="15">
        <v>77</v>
      </c>
      <c r="C49" s="15">
        <v>78</v>
      </c>
    </row>
    <row r="50" spans="1:3" ht="12.75">
      <c r="A50" s="26" t="s">
        <v>134</v>
      </c>
      <c r="B50" s="15">
        <v>47</v>
      </c>
      <c r="C50" s="15">
        <v>38</v>
      </c>
    </row>
    <row r="51" spans="1:3" ht="12.75">
      <c r="A51" s="26" t="s">
        <v>136</v>
      </c>
      <c r="B51" s="15">
        <v>6</v>
      </c>
      <c r="C51" s="15">
        <v>5</v>
      </c>
    </row>
    <row r="52" spans="1:3" ht="12.75">
      <c r="A52" s="26" t="s">
        <v>135</v>
      </c>
      <c r="B52" s="15">
        <v>2</v>
      </c>
      <c r="C52" s="15">
        <v>4</v>
      </c>
    </row>
    <row r="53" spans="1:3" ht="12.75">
      <c r="A53" s="26" t="s">
        <v>62</v>
      </c>
      <c r="B53" s="15">
        <v>0</v>
      </c>
      <c r="C53" s="15">
        <v>0</v>
      </c>
    </row>
    <row r="54" spans="1:3" ht="12.75">
      <c r="A54" s="26" t="s">
        <v>137</v>
      </c>
      <c r="B54" s="15">
        <v>17</v>
      </c>
      <c r="C54" s="15">
        <v>10</v>
      </c>
    </row>
    <row r="55" spans="1:3" ht="12.75">
      <c r="A55" s="40" t="s">
        <v>71</v>
      </c>
      <c r="B55" s="41">
        <f>SUM(B45:B54)</f>
        <v>1622</v>
      </c>
      <c r="C55" s="41">
        <f>SUM(C45:C54)</f>
        <v>1620</v>
      </c>
    </row>
    <row r="56" spans="1:3" ht="13.5" thickBot="1">
      <c r="A56" s="6" t="s">
        <v>68</v>
      </c>
      <c r="B56" s="23" t="s">
        <v>68</v>
      </c>
      <c r="C56" s="23" t="s">
        <v>68</v>
      </c>
    </row>
    <row r="57" spans="1:3" ht="13.5" thickBot="1">
      <c r="A57" s="52" t="s">
        <v>124</v>
      </c>
      <c r="B57" s="53"/>
      <c r="C57" s="54"/>
    </row>
    <row r="58" spans="1:3" s="28" customFormat="1" ht="12.75">
      <c r="A58" s="21" t="s">
        <v>82</v>
      </c>
      <c r="B58" s="22" t="s">
        <v>0</v>
      </c>
      <c r="C58" s="22" t="s">
        <v>1</v>
      </c>
    </row>
    <row r="59" spans="1:3" ht="12.75">
      <c r="A59" s="26" t="s">
        <v>129</v>
      </c>
      <c r="B59" s="15">
        <v>1191</v>
      </c>
      <c r="C59" s="15">
        <v>1253</v>
      </c>
    </row>
    <row r="60" spans="1:3" ht="12.75">
      <c r="A60" s="26" t="s">
        <v>130</v>
      </c>
      <c r="B60" s="15">
        <v>530</v>
      </c>
      <c r="C60" s="15">
        <v>533</v>
      </c>
    </row>
    <row r="61" spans="1:3" ht="12.75">
      <c r="A61" s="26" t="s">
        <v>131</v>
      </c>
      <c r="B61" s="15">
        <f>850+9+19</f>
        <v>878</v>
      </c>
      <c r="C61" s="15">
        <f>893+7+12</f>
        <v>912</v>
      </c>
    </row>
    <row r="62" spans="1:3" ht="12.75">
      <c r="A62" s="26" t="s">
        <v>132</v>
      </c>
      <c r="B62" s="15">
        <v>7</v>
      </c>
      <c r="C62" s="15">
        <v>6</v>
      </c>
    </row>
    <row r="63" spans="1:3" ht="12.75">
      <c r="A63" s="26" t="s">
        <v>133</v>
      </c>
      <c r="B63" s="15">
        <v>127</v>
      </c>
      <c r="C63" s="15">
        <v>128</v>
      </c>
    </row>
    <row r="64" spans="1:3" ht="12.75">
      <c r="A64" s="26" t="s">
        <v>134</v>
      </c>
      <c r="B64" s="15">
        <v>57</v>
      </c>
      <c r="C64" s="15">
        <v>47</v>
      </c>
    </row>
    <row r="65" spans="1:3" ht="12.75">
      <c r="A65" s="26" t="s">
        <v>136</v>
      </c>
      <c r="B65" s="15">
        <v>687</v>
      </c>
      <c r="C65" s="15">
        <v>703</v>
      </c>
    </row>
    <row r="66" spans="1:3" ht="12.75">
      <c r="A66" s="26" t="s">
        <v>135</v>
      </c>
      <c r="B66" s="15">
        <v>2</v>
      </c>
      <c r="C66" s="15">
        <v>4</v>
      </c>
    </row>
    <row r="67" spans="1:3" ht="12.75">
      <c r="A67" s="26" t="s">
        <v>62</v>
      </c>
      <c r="B67" s="15">
        <v>1</v>
      </c>
      <c r="C67" s="15">
        <v>0</v>
      </c>
    </row>
    <row r="68" spans="1:3" ht="12.75">
      <c r="A68" s="26" t="s">
        <v>137</v>
      </c>
      <c r="B68" s="15">
        <v>26</v>
      </c>
      <c r="C68" s="15">
        <v>17</v>
      </c>
    </row>
    <row r="69" spans="1:3" ht="12.75">
      <c r="A69" s="40" t="s">
        <v>71</v>
      </c>
      <c r="B69" s="41">
        <v>3506</v>
      </c>
      <c r="C69" s="41">
        <f>SUM(C59:C68)</f>
        <v>3603</v>
      </c>
    </row>
    <row r="70" spans="1:3" ht="12.75">
      <c r="A70" s="40" t="s">
        <v>80</v>
      </c>
      <c r="B70" s="41">
        <v>1356</v>
      </c>
      <c r="C70" s="42" t="s">
        <v>73</v>
      </c>
    </row>
    <row r="71" spans="1:3" ht="12.75">
      <c r="A71" s="40" t="s">
        <v>81</v>
      </c>
      <c r="B71" s="41">
        <v>4862</v>
      </c>
      <c r="C71" s="42" t="s">
        <v>73</v>
      </c>
    </row>
  </sheetData>
  <sheetProtection/>
  <mergeCells count="5">
    <mergeCell ref="A43:C43"/>
    <mergeCell ref="A57:C57"/>
    <mergeCell ref="A1:C1"/>
    <mergeCell ref="A15:C15"/>
    <mergeCell ref="A29:C29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2004</oddHeader>
    <oddFooter>&amp;L8th District Court: Filings and Dispositions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State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Court Caseload - FY2004</dc:title>
  <dc:subject>District Court Caseload - FY2004</dc:subject>
  <dc:creator>Brian Nelson</dc:creator>
  <cp:keywords/>
  <dc:description/>
  <cp:lastModifiedBy>Jason Ralston</cp:lastModifiedBy>
  <cp:lastPrinted>2010-04-08T17:17:15Z</cp:lastPrinted>
  <dcterms:created xsi:type="dcterms:W3CDTF">2004-07-26T17:32:11Z</dcterms:created>
  <dcterms:modified xsi:type="dcterms:W3CDTF">2010-06-08T22:34:39Z</dcterms:modified>
  <cp:category/>
  <cp:version/>
  <cp:contentType/>
  <cp:contentStatus/>
</cp:coreProperties>
</file>